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PC\Desktop\"/>
    </mc:Choice>
  </mc:AlternateContent>
  <xr:revisionPtr revIDLastSave="0" documentId="8_{CA29AD57-144A-4139-A324-E53C4015421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ср план 17.06.2026" sheetId="33" r:id="rId1"/>
    <sheet name="нсзу план 17.06.2026" sheetId="34" r:id="rId2"/>
    <sheet name="Зведена 17.06.2026" sheetId="3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5" i="35" l="1"/>
  <c r="G115" i="35"/>
  <c r="F115" i="35"/>
  <c r="H114" i="35"/>
  <c r="G114" i="35" s="1"/>
  <c r="F114" i="35" s="1"/>
  <c r="G108" i="35"/>
  <c r="F108" i="35"/>
  <c r="D108" i="35"/>
  <c r="E107" i="35"/>
  <c r="E106" i="35"/>
  <c r="E105" i="35"/>
  <c r="E104" i="35"/>
  <c r="D103" i="35"/>
  <c r="C103" i="35"/>
  <c r="E102" i="35"/>
  <c r="E101" i="35"/>
  <c r="E100" i="35"/>
  <c r="E99" i="35"/>
  <c r="C98" i="35"/>
  <c r="C108" i="35" s="1"/>
  <c r="E96" i="35"/>
  <c r="E95" i="35"/>
  <c r="E93" i="35"/>
  <c r="E92" i="35"/>
  <c r="E91" i="35"/>
  <c r="I90" i="35"/>
  <c r="H90" i="35"/>
  <c r="G90" i="35"/>
  <c r="F90" i="35"/>
  <c r="C90" i="35"/>
  <c r="E89" i="35"/>
  <c r="I88" i="35"/>
  <c r="I108" i="35" s="1"/>
  <c r="H88" i="35"/>
  <c r="H108" i="35" s="1"/>
  <c r="E88" i="35"/>
  <c r="I84" i="35"/>
  <c r="H84" i="35"/>
  <c r="G84" i="35"/>
  <c r="F84" i="35"/>
  <c r="I83" i="35"/>
  <c r="H83" i="35"/>
  <c r="G83" i="35"/>
  <c r="F83" i="35"/>
  <c r="E83" i="35"/>
  <c r="I82" i="35"/>
  <c r="H82" i="35"/>
  <c r="G82" i="35"/>
  <c r="F82" i="35"/>
  <c r="E79" i="35"/>
  <c r="E78" i="35"/>
  <c r="E77" i="35"/>
  <c r="E76" i="35"/>
  <c r="E75" i="35"/>
  <c r="E74" i="35"/>
  <c r="E72" i="35"/>
  <c r="E70" i="35"/>
  <c r="E69" i="35"/>
  <c r="E68" i="35"/>
  <c r="E67" i="35"/>
  <c r="E66" i="35"/>
  <c r="E65" i="35"/>
  <c r="E64" i="35"/>
  <c r="E63" i="35"/>
  <c r="I62" i="35"/>
  <c r="H62" i="35"/>
  <c r="G62" i="35"/>
  <c r="F62" i="35"/>
  <c r="E62" i="35" s="1"/>
  <c r="D62" i="35"/>
  <c r="C62" i="35"/>
  <c r="C109" i="35" s="1"/>
  <c r="E61" i="35"/>
  <c r="E60" i="35"/>
  <c r="E59" i="35"/>
  <c r="E58" i="35"/>
  <c r="E57" i="35"/>
  <c r="E56" i="35"/>
  <c r="E55" i="35"/>
  <c r="E54" i="35"/>
  <c r="E53" i="35"/>
  <c r="E52" i="35"/>
  <c r="E51" i="35"/>
  <c r="E50" i="35"/>
  <c r="I49" i="35"/>
  <c r="I85" i="35" s="1"/>
  <c r="H49" i="35"/>
  <c r="H42" i="35" s="1"/>
  <c r="H109" i="35" s="1"/>
  <c r="G49" i="35"/>
  <c r="G85" i="35" s="1"/>
  <c r="F49" i="35"/>
  <c r="F85" i="35" s="1"/>
  <c r="D49" i="35"/>
  <c r="E48" i="35"/>
  <c r="E47" i="35"/>
  <c r="E46" i="35"/>
  <c r="E45" i="35"/>
  <c r="E44" i="35"/>
  <c r="I43" i="35"/>
  <c r="H43" i="35"/>
  <c r="G43" i="35"/>
  <c r="F43" i="35"/>
  <c r="E43" i="35"/>
  <c r="D43" i="35"/>
  <c r="D109" i="35" s="1"/>
  <c r="D110" i="35" s="1"/>
  <c r="C42" i="35"/>
  <c r="E41" i="35"/>
  <c r="E40" i="35"/>
  <c r="E39" i="35"/>
  <c r="E38" i="35"/>
  <c r="E36" i="35"/>
  <c r="H114" i="34"/>
  <c r="G114" i="34"/>
  <c r="F114" i="34"/>
  <c r="H113" i="34"/>
  <c r="G113" i="34" s="1"/>
  <c r="F113" i="34" s="1"/>
  <c r="G107" i="34"/>
  <c r="F107" i="34"/>
  <c r="D107" i="34"/>
  <c r="E106" i="34"/>
  <c r="E105" i="34"/>
  <c r="E104" i="34"/>
  <c r="E103" i="34"/>
  <c r="D102" i="34"/>
  <c r="C102" i="34"/>
  <c r="E101" i="34"/>
  <c r="E100" i="34"/>
  <c r="E99" i="34"/>
  <c r="E98" i="34"/>
  <c r="C97" i="34"/>
  <c r="C107" i="34" s="1"/>
  <c r="E95" i="34"/>
  <c r="E94" i="34"/>
  <c r="E92" i="34"/>
  <c r="E91" i="34"/>
  <c r="E90" i="34"/>
  <c r="I89" i="34"/>
  <c r="H89" i="34"/>
  <c r="G89" i="34"/>
  <c r="F89" i="34"/>
  <c r="C89" i="34"/>
  <c r="E88" i="34"/>
  <c r="I87" i="34"/>
  <c r="I107" i="34" s="1"/>
  <c r="H87" i="34"/>
  <c r="E87" i="34" s="1"/>
  <c r="I83" i="34"/>
  <c r="H83" i="34"/>
  <c r="G83" i="34"/>
  <c r="F83" i="34"/>
  <c r="E83" i="34" s="1"/>
  <c r="I82" i="34"/>
  <c r="H82" i="34"/>
  <c r="G82" i="34"/>
  <c r="F82" i="34"/>
  <c r="I81" i="34"/>
  <c r="H81" i="34"/>
  <c r="G81" i="34"/>
  <c r="F81" i="34"/>
  <c r="E81" i="34" s="1"/>
  <c r="I80" i="34"/>
  <c r="H80" i="34"/>
  <c r="G80" i="34"/>
  <c r="E78" i="34"/>
  <c r="E77" i="34"/>
  <c r="E76" i="34"/>
  <c r="E75" i="34"/>
  <c r="E74" i="34"/>
  <c r="E73" i="34"/>
  <c r="E71" i="34"/>
  <c r="E69" i="34"/>
  <c r="E68" i="34"/>
  <c r="E67" i="34"/>
  <c r="E66" i="34"/>
  <c r="E65" i="34"/>
  <c r="E64" i="34"/>
  <c r="E63" i="34"/>
  <c r="E62" i="34"/>
  <c r="I61" i="34"/>
  <c r="H61" i="34"/>
  <c r="G61" i="34"/>
  <c r="F61" i="34"/>
  <c r="D61" i="34"/>
  <c r="C61" i="34"/>
  <c r="C108" i="34" s="1"/>
  <c r="E60" i="34"/>
  <c r="E59" i="34"/>
  <c r="E58" i="34"/>
  <c r="E57" i="34"/>
  <c r="E56" i="34"/>
  <c r="E55" i="34"/>
  <c r="E54" i="34"/>
  <c r="E53" i="34"/>
  <c r="E52" i="34"/>
  <c r="E51" i="34"/>
  <c r="E50" i="34"/>
  <c r="I49" i="34"/>
  <c r="I84" i="34" s="1"/>
  <c r="H49" i="34"/>
  <c r="H84" i="34" s="1"/>
  <c r="G49" i="34"/>
  <c r="G84" i="34" s="1"/>
  <c r="F49" i="34"/>
  <c r="F84" i="34" s="1"/>
  <c r="D49" i="34"/>
  <c r="D108" i="34" s="1"/>
  <c r="E48" i="34"/>
  <c r="E47" i="34"/>
  <c r="E46" i="34"/>
  <c r="E45" i="34"/>
  <c r="E44" i="34"/>
  <c r="I43" i="34"/>
  <c r="H43" i="34"/>
  <c r="G43" i="34"/>
  <c r="F43" i="34"/>
  <c r="D43" i="34"/>
  <c r="I42" i="34"/>
  <c r="H42" i="34"/>
  <c r="G42" i="34"/>
  <c r="F42" i="34"/>
  <c r="F108" i="34" s="1"/>
  <c r="C42" i="34"/>
  <c r="E41" i="34"/>
  <c r="E40" i="34"/>
  <c r="E38" i="34"/>
  <c r="E37" i="34"/>
  <c r="E36" i="34"/>
  <c r="H115" i="33"/>
  <c r="G115" i="33"/>
  <c r="F115" i="33"/>
  <c r="H114" i="33"/>
  <c r="G114" i="33" s="1"/>
  <c r="F114" i="33" s="1"/>
  <c r="G108" i="33"/>
  <c r="F108" i="33"/>
  <c r="D108" i="33"/>
  <c r="E107" i="33"/>
  <c r="E106" i="33"/>
  <c r="E105" i="33"/>
  <c r="E104" i="33"/>
  <c r="D103" i="33"/>
  <c r="C103" i="33"/>
  <c r="E102" i="33"/>
  <c r="E101" i="33"/>
  <c r="E100" i="33"/>
  <c r="E99" i="33"/>
  <c r="C98" i="33"/>
  <c r="C108" i="33" s="1"/>
  <c r="E96" i="33"/>
  <c r="E95" i="33"/>
  <c r="E93" i="33"/>
  <c r="E92" i="33"/>
  <c r="E91" i="33"/>
  <c r="I90" i="33"/>
  <c r="H90" i="33"/>
  <c r="G90" i="33"/>
  <c r="F90" i="33"/>
  <c r="E90" i="33"/>
  <c r="C90" i="33"/>
  <c r="E89" i="33"/>
  <c r="I88" i="33"/>
  <c r="I108" i="33" s="1"/>
  <c r="H88" i="33"/>
  <c r="E88" i="33" s="1"/>
  <c r="I84" i="33"/>
  <c r="H84" i="33"/>
  <c r="G84" i="33"/>
  <c r="F84" i="33"/>
  <c r="E84" i="33" s="1"/>
  <c r="I83" i="33"/>
  <c r="H83" i="33"/>
  <c r="G83" i="33"/>
  <c r="F83" i="33"/>
  <c r="E83" i="33" s="1"/>
  <c r="I82" i="33"/>
  <c r="H82" i="33"/>
  <c r="G82" i="33"/>
  <c r="F82" i="33"/>
  <c r="E79" i="33"/>
  <c r="E78" i="33"/>
  <c r="E77" i="33"/>
  <c r="E76" i="33"/>
  <c r="E75" i="33"/>
  <c r="E74" i="33"/>
  <c r="E72" i="33"/>
  <c r="E70" i="33"/>
  <c r="E69" i="33"/>
  <c r="E68" i="33"/>
  <c r="E67" i="33"/>
  <c r="E66" i="33"/>
  <c r="E65" i="33"/>
  <c r="E64" i="33"/>
  <c r="E63" i="33"/>
  <c r="I62" i="33"/>
  <c r="H62" i="33"/>
  <c r="H85" i="33" s="1"/>
  <c r="G62" i="33"/>
  <c r="F62" i="33"/>
  <c r="E62" i="33" s="1"/>
  <c r="D62" i="33"/>
  <c r="C62" i="33"/>
  <c r="E61" i="33"/>
  <c r="E60" i="33"/>
  <c r="E59" i="33"/>
  <c r="E58" i="33"/>
  <c r="E57" i="33"/>
  <c r="E56" i="33"/>
  <c r="E55" i="33"/>
  <c r="E54" i="33"/>
  <c r="E53" i="33"/>
  <c r="E52" i="33"/>
  <c r="E51" i="33"/>
  <c r="E50" i="33"/>
  <c r="I49" i="33"/>
  <c r="H49" i="33"/>
  <c r="G49" i="33"/>
  <c r="F49" i="33"/>
  <c r="D49" i="33"/>
  <c r="D42" i="33" s="1"/>
  <c r="E48" i="33"/>
  <c r="E47" i="33"/>
  <c r="E46" i="33"/>
  <c r="E45" i="33"/>
  <c r="E44" i="33"/>
  <c r="I43" i="33"/>
  <c r="I81" i="33" s="1"/>
  <c r="H43" i="33"/>
  <c r="H81" i="33" s="1"/>
  <c r="G43" i="33"/>
  <c r="G81" i="33" s="1"/>
  <c r="F43" i="33"/>
  <c r="D43" i="33"/>
  <c r="I42" i="33"/>
  <c r="H42" i="33"/>
  <c r="C42" i="33"/>
  <c r="E41" i="33"/>
  <c r="E40" i="33"/>
  <c r="E39" i="33"/>
  <c r="E38" i="33"/>
  <c r="E36" i="33"/>
  <c r="H108" i="34" l="1"/>
  <c r="E84" i="34"/>
  <c r="I109" i="33"/>
  <c r="D109" i="33"/>
  <c r="D110" i="33" s="1"/>
  <c r="E43" i="33"/>
  <c r="G42" i="33"/>
  <c r="G109" i="33" s="1"/>
  <c r="E49" i="34"/>
  <c r="E49" i="35"/>
  <c r="H109" i="33"/>
  <c r="I81" i="35"/>
  <c r="I86" i="35" s="1"/>
  <c r="F42" i="33"/>
  <c r="F109" i="33" s="1"/>
  <c r="E109" i="33" s="1"/>
  <c r="E82" i="33"/>
  <c r="G85" i="33"/>
  <c r="E61" i="34"/>
  <c r="G108" i="34"/>
  <c r="I108" i="34"/>
  <c r="I109" i="34" s="1"/>
  <c r="G81" i="35"/>
  <c r="H81" i="35"/>
  <c r="I85" i="33"/>
  <c r="F80" i="34"/>
  <c r="H86" i="33"/>
  <c r="E49" i="33"/>
  <c r="C109" i="33"/>
  <c r="I110" i="33"/>
  <c r="E82" i="34"/>
  <c r="G42" i="35"/>
  <c r="G109" i="35" s="1"/>
  <c r="E84" i="35"/>
  <c r="F81" i="35"/>
  <c r="E81" i="35" s="1"/>
  <c r="F85" i="33"/>
  <c r="E89" i="34"/>
  <c r="I42" i="35"/>
  <c r="I109" i="35" s="1"/>
  <c r="I110" i="35" s="1"/>
  <c r="E90" i="35"/>
  <c r="E82" i="35"/>
  <c r="G86" i="35"/>
  <c r="F86" i="35"/>
  <c r="E108" i="35"/>
  <c r="H110" i="35"/>
  <c r="G110" i="35"/>
  <c r="H85" i="35"/>
  <c r="E85" i="35" s="1"/>
  <c r="D42" i="35"/>
  <c r="F42" i="35"/>
  <c r="G109" i="34"/>
  <c r="F85" i="34"/>
  <c r="E80" i="34"/>
  <c r="G85" i="34"/>
  <c r="H85" i="34"/>
  <c r="D109" i="34"/>
  <c r="I85" i="34"/>
  <c r="E108" i="34"/>
  <c r="F109" i="34"/>
  <c r="E43" i="34"/>
  <c r="H107" i="34"/>
  <c r="H109" i="34" s="1"/>
  <c r="D42" i="34"/>
  <c r="E42" i="34"/>
  <c r="G86" i="33"/>
  <c r="I86" i="33"/>
  <c r="G110" i="33"/>
  <c r="F81" i="33"/>
  <c r="H108" i="33"/>
  <c r="E85" i="34" l="1"/>
  <c r="E42" i="33"/>
  <c r="E85" i="33"/>
  <c r="F109" i="35"/>
  <c r="E42" i="35"/>
  <c r="H86" i="35"/>
  <c r="E86" i="35"/>
  <c r="E107" i="34"/>
  <c r="E109" i="34" s="1"/>
  <c r="E108" i="33"/>
  <c r="E110" i="33" s="1"/>
  <c r="H110" i="33"/>
  <c r="F86" i="33"/>
  <c r="E86" i="33" s="1"/>
  <c r="E81" i="33"/>
  <c r="F110" i="33"/>
  <c r="E109" i="35" l="1"/>
  <c r="E110" i="35" s="1"/>
  <c r="F110" i="35"/>
</calcChain>
</file>

<file path=xl/sharedStrings.xml><?xml version="1.0" encoding="utf-8"?>
<sst xmlns="http://schemas.openxmlformats.org/spreadsheetml/2006/main" count="499" uniqueCount="174">
  <si>
    <t>"ПОГОДЖЕНО"</t>
  </si>
  <si>
    <t>"ЗАТВЕРДЖЕНО"</t>
  </si>
  <si>
    <t>______________________________</t>
  </si>
  <si>
    <t>"____" _______________ 20___ р.</t>
  </si>
  <si>
    <t>"____" ___________ 20___ р.</t>
  </si>
  <si>
    <t>Проект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</si>
  <si>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</si>
  <si>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</si>
  <si>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</si>
  <si>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</si>
  <si>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</si>
  <si>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</si>
  <si>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</si>
  <si>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</si>
  <si>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</si>
  <si>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</si>
  <si>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</si>
  <si>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</si>
  <si>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</si>
  <si>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</si>
  <si>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</si>
  <si>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</si>
  <si>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</si>
  <si>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</si>
  <si>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</si>
  <si>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</si>
  <si>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</si>
  <si>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</si>
  <si>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</si>
  <si>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</si>
  <si>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</si>
  <si>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</si>
  <si>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</si>
  <si>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</si>
  <si>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</si>
  <si>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</si>
  <si>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</si>
  <si>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</si>
  <si>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</si>
  <si>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</si>
  <si>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</si>
  <si>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</si>
  <si>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</si>
  <si>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</si>
  <si>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</si>
  <si>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</si>
  <si>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за цільовими програмами, у тому числі:</t>
  </si>
  <si>
    <t>…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</si>
  <si>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</si>
  <si>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</si>
  <si>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</si>
  <si>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ремонт та запасні частини до транспортних засобів</t>
  </si>
  <si>
    <t>господарчі товари та інвентар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</si>
  <si>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</si>
  <si>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</si>
  <si>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</si>
  <si>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</si>
  <si>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</si>
  <si>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</si>
  <si>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викачку нечистот та вивіз побутових відходів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</si>
  <si>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</si>
  <si>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</si>
  <si>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</si>
  <si>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</si>
  <si>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</si>
  <si>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</si>
  <si>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</si>
  <si>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</si>
  <si>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</si>
  <si>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</si>
  <si>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</si>
  <si>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</si>
  <si>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</si>
  <si>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</si>
  <si>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</si>
  <si>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</si>
  <si>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</si>
  <si>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</si>
  <si>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</si>
  <si>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</si>
  <si>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</si>
  <si>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</si>
  <si>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</si>
  <si>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</si>
  <si>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</si>
  <si>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</si>
  <si>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</si>
  <si>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</si>
  <si>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</si>
  <si>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</si>
  <si>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</si>
  <si>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</si>
  <si>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</si>
  <si>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</si>
  <si>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</si>
  <si>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</si>
  <si>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</si>
  <si>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</si>
  <si>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</si>
  <si>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</si>
  <si>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</si>
  <si>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</si>
  <si>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</si>
  <si>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</si>
  <si>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</si>
  <si>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</si>
  <si>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</si>
  <si>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</si>
  <si>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</si>
  <si>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</si>
  <si>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</si>
  <si>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</si>
  <si>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</si>
  <si>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</si>
  <si>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</si>
  <si>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</si>
  <si>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</si>
  <si>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</si>
  <si>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</si>
  <si>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</si>
  <si>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</si>
  <si>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програма фінансової підтримки КНП "Центральна АЗПСМ с.Нижня Сироватка"НСР</t>
  </si>
  <si>
    <t>Дезінфекційні засоби, розхідні матеріали; медикаменти, вироби медичного призначення.</t>
  </si>
  <si>
    <t>Пільгові рецепти</t>
  </si>
  <si>
    <t>предмети матеріали обладнання та інветар, захисний одяг</t>
  </si>
  <si>
    <t>Сільський голова</t>
  </si>
  <si>
    <t>В.Ю.Суспіцин</t>
  </si>
  <si>
    <t>Комунальне некомерційне підприємство "Центральна амбулаторія загальної практики-сімейної медицини села Нижня Сироватка» Нижньосироватської сільської ради</t>
  </si>
  <si>
    <t>86.21</t>
  </si>
  <si>
    <t>Комунальне підприємство</t>
  </si>
  <si>
    <t>Нижньосироватська/с.Нижня Сироватка</t>
  </si>
  <si>
    <t>Селищні та сільські ради та їх виконавчі органи</t>
  </si>
  <si>
    <t>гривня</t>
  </si>
  <si>
    <t>42355,Сумська обл., Сумський р-н, с.Нижня Сироватка, вул.Сумська, буд. 125</t>
  </si>
  <si>
    <t>Бойчин Володимир Михайлович</t>
  </si>
  <si>
    <t>гривень</t>
  </si>
  <si>
    <t>В.М.Бойчин</t>
  </si>
  <si>
    <t xml:space="preserve">Заправка картриджів, ремонт існуючого обладнання,послуги з обслуговування оргтехніки та ПК </t>
  </si>
  <si>
    <t>Заробітна плата медичного,середнього,іншого персоналу</t>
  </si>
  <si>
    <t>Нарахування на заробітну плату</t>
  </si>
  <si>
    <t>Начальник фінансового управління</t>
  </si>
  <si>
    <t>(0542)694-120</t>
  </si>
  <si>
    <t xml:space="preserve"> Надходження коштів від НСЗУ за програмою медичних гарантій</t>
  </si>
  <si>
    <t>медикаменти та перев’язувальні матеріали (медичні матеріали)</t>
  </si>
  <si>
    <t>на 1.12</t>
  </si>
  <si>
    <t xml:space="preserve">Нарахування на заробітну плату </t>
  </si>
  <si>
    <t>Заробітна плата керівника, бухгалтера</t>
  </si>
  <si>
    <t>Запасні частини до бензопили,бензокоси</t>
  </si>
  <si>
    <t>Страхування двох автомобілів</t>
  </si>
  <si>
    <t>(кошти місцевого бюджету)</t>
  </si>
  <si>
    <t>(кошти Національна служба здоров`я України, власні кошти від оренди)</t>
  </si>
  <si>
    <t>(ЗВЕДЕНА)</t>
  </si>
  <si>
    <t xml:space="preserve"> Інвентар, миючі засоби,господарчі товари </t>
  </si>
  <si>
    <t xml:space="preserve">Заробітна плата медичного,середнього,іншого персоналу </t>
  </si>
  <si>
    <t>Директор</t>
  </si>
  <si>
    <t>Оплата за  інтернет</t>
  </si>
  <si>
    <t>Витрати на придбання бензину в генератор для опалення приміщення АЗПСМ</t>
  </si>
  <si>
    <t>55 куб.м.</t>
  </si>
  <si>
    <t>ФІНАНСОВИЙ ПЛАН ПІДПРИЄМСТВА НА 2026 рік</t>
  </si>
  <si>
    <t xml:space="preserve">запасні частини </t>
  </si>
  <si>
    <t>45000 кВт</t>
  </si>
  <si>
    <t>800 куб.м.</t>
  </si>
  <si>
    <t>12000 куб.м.</t>
  </si>
  <si>
    <t>на автомобілі:бензин А-95(960л) Дизпаливо(1440л)</t>
  </si>
  <si>
    <t>АЗПСМ с.Старе Село(363,60л);АЗПСМ с.Нижня Сироватка (1412,50л)</t>
  </si>
  <si>
    <t>Роботи по супроводу програм: МЕДОК, елект.ключі,програмне забезпечення "Місцевий бюджет","Медичні кадри"</t>
  </si>
  <si>
    <t>Державна повірка засобів вимірювання,поточний ремонт медтехніки та іншого обладнання,повірка технічне обслуговування газових сигналізаторів,дератизація та дезинсекція,обслуговування систем газопостачання,розпилювання дров,послуги з захоронення медичних відходів,повірка медичного обладнання,ремонт медтехніки та іншого обладнання,перезарядка вогнегасників.</t>
  </si>
  <si>
    <t xml:space="preserve">Сума коштів з місцевого бюджету згідно програми фінансової підтримки </t>
  </si>
  <si>
    <t>Роботи по супроводу програм: Helsi,Medok,послуги з перекладу на жестову мову</t>
  </si>
  <si>
    <t>Роботи по супроводу програм: МЕДОК, елект.ключі,програмне забезпечення "Місцевий бюджет","Медичні кадри",послуги з перекладу на жестову мову</t>
  </si>
  <si>
    <t>Витрати на придбання бензину та дизпалива  в генератор для опалення приміщення АЗПСМ</t>
  </si>
  <si>
    <t>Бензину-1104,0 л; Дизпалива-672,0л.</t>
  </si>
  <si>
    <t>__________________Д.М.Цегельникова</t>
  </si>
  <si>
    <t>придбання меблів (шафи медичні)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</si>
</sst>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167" fontId="3" fillId="4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7" fillId="0" borderId="0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3" borderId="3" xfId="0" applyNumberFormat="1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FCF8AA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27"/>
  <sheetViews>
    <sheetView tabSelected="1" topLeftCell="A106" workbookViewId="0">
      <selection activeCell="H112" sqref="H112"/>
    </sheetView>
  </sheetViews>
  <sheetFormatPr defaultColWidth="9.109375" defaultRowHeight="18" x14ac:dyDescent="0.25"/>
  <cols>
    <col min="1" max="1" width="54.109375" style="1" customWidth="1"/>
    <col min="2" max="2" width="6.44140625" style="66" customWidth="1"/>
    <col min="3" max="3" width="7.6640625" style="66" customWidth="1"/>
    <col min="4" max="4" width="11.88671875" style="66" customWidth="1"/>
    <col min="5" max="5" width="20.109375" style="1" customWidth="1"/>
    <col min="6" max="6" width="16.109375" style="1" customWidth="1"/>
    <col min="7" max="7" width="19.5546875" style="1" customWidth="1"/>
    <col min="8" max="8" width="16.5546875" style="1" customWidth="1"/>
    <col min="9" max="9" width="17" style="1" customWidth="1"/>
    <col min="10" max="10" width="37.33203125" style="56" customWidth="1"/>
    <col min="11" max="16384" width="9.109375" style="1"/>
  </cols>
  <sheetData>
    <row r="4" spans="1:9" x14ac:dyDescent="0.25">
      <c r="A4" s="1" t="s">
        <v>0</v>
      </c>
      <c r="H4" s="75" t="s">
        <v>1</v>
      </c>
      <c r="I4" s="75"/>
    </row>
    <row r="5" spans="1:9" x14ac:dyDescent="0.25">
      <c r="A5" s="1" t="s">
        <v>140</v>
      </c>
      <c r="H5" s="2" t="s">
        <v>125</v>
      </c>
      <c r="I5" s="2"/>
    </row>
    <row r="6" spans="1:9" x14ac:dyDescent="0.25">
      <c r="A6" s="1" t="s">
        <v>2</v>
      </c>
      <c r="H6" s="3"/>
      <c r="I6" s="3"/>
    </row>
    <row r="7" spans="1:9" x14ac:dyDescent="0.25">
      <c r="A7" s="1" t="s">
        <v>172</v>
      </c>
      <c r="H7" s="3"/>
      <c r="I7" s="4" t="s">
        <v>126</v>
      </c>
    </row>
    <row r="8" spans="1:9" ht="34.5" customHeight="1" x14ac:dyDescent="0.25">
      <c r="A8" s="1" t="s">
        <v>3</v>
      </c>
      <c r="H8" s="1" t="s">
        <v>4</v>
      </c>
    </row>
    <row r="9" spans="1:9" x14ac:dyDescent="0.25">
      <c r="H9" s="5" t="s">
        <v>5</v>
      </c>
      <c r="I9" s="68"/>
    </row>
    <row r="10" spans="1:9" x14ac:dyDescent="0.25">
      <c r="H10" s="5" t="s">
        <v>6</v>
      </c>
      <c r="I10" s="68"/>
    </row>
    <row r="11" spans="1:9" x14ac:dyDescent="0.25">
      <c r="H11" s="5" t="s">
        <v>7</v>
      </c>
      <c r="I11" s="68"/>
    </row>
    <row r="12" spans="1:9" x14ac:dyDescent="0.25">
      <c r="H12" s="5" t="s">
        <v>8</v>
      </c>
      <c r="I12" s="68"/>
    </row>
    <row r="13" spans="1:9" x14ac:dyDescent="0.25">
      <c r="H13" s="76" t="s">
        <v>9</v>
      </c>
      <c r="I13" s="77"/>
    </row>
    <row r="14" spans="1:9" x14ac:dyDescent="0.25">
      <c r="B14" s="78"/>
      <c r="C14" s="78"/>
      <c r="D14" s="78"/>
      <c r="E14" s="78"/>
      <c r="H14" s="79" t="s">
        <v>10</v>
      </c>
      <c r="I14" s="79"/>
    </row>
    <row r="15" spans="1:9" ht="54" customHeight="1" x14ac:dyDescent="0.25">
      <c r="A15" s="6" t="s">
        <v>11</v>
      </c>
      <c r="B15" s="74" t="s">
        <v>127</v>
      </c>
      <c r="C15" s="74"/>
      <c r="D15" s="74"/>
      <c r="E15" s="74"/>
      <c r="F15" s="74"/>
      <c r="G15" s="7"/>
      <c r="H15" s="5" t="s">
        <v>12</v>
      </c>
      <c r="I15" s="68">
        <v>41075533</v>
      </c>
    </row>
    <row r="16" spans="1:9" x14ac:dyDescent="0.25">
      <c r="A16" s="6" t="s">
        <v>13</v>
      </c>
      <c r="B16" s="74" t="s">
        <v>129</v>
      </c>
      <c r="C16" s="74"/>
      <c r="D16" s="74"/>
      <c r="E16" s="74"/>
      <c r="F16" s="3"/>
      <c r="G16" s="8"/>
      <c r="H16" s="5" t="s">
        <v>14</v>
      </c>
      <c r="I16" s="68">
        <v>150</v>
      </c>
    </row>
    <row r="17" spans="1:10" ht="18.75" customHeight="1" x14ac:dyDescent="0.25">
      <c r="A17" s="6" t="s">
        <v>15</v>
      </c>
      <c r="B17" s="74" t="s">
        <v>130</v>
      </c>
      <c r="C17" s="74"/>
      <c r="D17" s="74"/>
      <c r="E17" s="74"/>
      <c r="F17" s="74"/>
      <c r="G17" s="8"/>
      <c r="H17" s="5" t="s">
        <v>16</v>
      </c>
      <c r="I17" s="68">
        <v>5924785000</v>
      </c>
    </row>
    <row r="18" spans="1:10" ht="18.75" customHeight="1" x14ac:dyDescent="0.25">
      <c r="A18" s="6" t="s">
        <v>17</v>
      </c>
      <c r="B18" s="74" t="s">
        <v>131</v>
      </c>
      <c r="C18" s="74"/>
      <c r="D18" s="74"/>
      <c r="E18" s="74"/>
      <c r="F18" s="74"/>
      <c r="G18" s="80"/>
      <c r="H18" s="5" t="s">
        <v>18</v>
      </c>
      <c r="I18" s="68"/>
    </row>
    <row r="19" spans="1:10" x14ac:dyDescent="0.25">
      <c r="A19" s="6" t="s">
        <v>19</v>
      </c>
      <c r="B19" s="74"/>
      <c r="C19" s="74"/>
      <c r="D19" s="74"/>
      <c r="E19" s="74"/>
      <c r="F19" s="9"/>
      <c r="G19" s="7"/>
      <c r="H19" s="5" t="s">
        <v>20</v>
      </c>
      <c r="I19" s="68"/>
    </row>
    <row r="20" spans="1:10" x14ac:dyDescent="0.25">
      <c r="A20" s="6" t="s">
        <v>21</v>
      </c>
      <c r="B20" s="74"/>
      <c r="C20" s="74"/>
      <c r="D20" s="74"/>
      <c r="E20" s="74"/>
      <c r="F20" s="9"/>
      <c r="G20" s="10"/>
      <c r="H20" s="11" t="s">
        <v>22</v>
      </c>
      <c r="I20" s="68" t="s">
        <v>128</v>
      </c>
    </row>
    <row r="21" spans="1:10" ht="18.75" customHeight="1" x14ac:dyDescent="0.25">
      <c r="A21" s="6" t="s">
        <v>23</v>
      </c>
      <c r="B21" s="74" t="s">
        <v>132</v>
      </c>
      <c r="C21" s="74"/>
      <c r="D21" s="74"/>
      <c r="E21" s="74"/>
      <c r="F21" s="74" t="s">
        <v>24</v>
      </c>
      <c r="G21" s="81"/>
      <c r="H21" s="82"/>
      <c r="I21" s="71"/>
    </row>
    <row r="22" spans="1:10" ht="18.75" customHeight="1" x14ac:dyDescent="0.25">
      <c r="A22" s="6" t="s">
        <v>25</v>
      </c>
      <c r="B22" s="74" t="s">
        <v>26</v>
      </c>
      <c r="C22" s="74"/>
      <c r="D22" s="74"/>
      <c r="E22" s="74"/>
      <c r="F22" s="74" t="s">
        <v>27</v>
      </c>
      <c r="G22" s="81"/>
      <c r="H22" s="82"/>
      <c r="I22" s="12"/>
    </row>
    <row r="23" spans="1:10" ht="36" x14ac:dyDescent="0.25">
      <c r="A23" s="6" t="s">
        <v>28</v>
      </c>
      <c r="B23" s="83">
        <v>26</v>
      </c>
      <c r="C23" s="83"/>
      <c r="D23" s="83"/>
      <c r="E23" s="83"/>
      <c r="F23" s="9"/>
      <c r="G23" s="9"/>
      <c r="H23" s="9"/>
      <c r="I23" s="7"/>
    </row>
    <row r="24" spans="1:10" ht="41.25" customHeight="1" x14ac:dyDescent="0.25">
      <c r="A24" s="6" t="s">
        <v>29</v>
      </c>
      <c r="B24" s="83" t="s">
        <v>133</v>
      </c>
      <c r="C24" s="83"/>
      <c r="D24" s="83"/>
      <c r="E24" s="83"/>
      <c r="F24" s="83"/>
      <c r="G24" s="3"/>
      <c r="H24" s="3"/>
      <c r="I24" s="8"/>
    </row>
    <row r="25" spans="1:10" x14ac:dyDescent="0.25">
      <c r="A25" s="6" t="s">
        <v>30</v>
      </c>
      <c r="B25" s="83" t="s">
        <v>141</v>
      </c>
      <c r="C25" s="83"/>
      <c r="D25" s="83"/>
      <c r="E25" s="83"/>
      <c r="F25" s="9"/>
      <c r="G25" s="9"/>
      <c r="H25" s="9"/>
      <c r="I25" s="7"/>
    </row>
    <row r="26" spans="1:10" ht="18.75" customHeight="1" x14ac:dyDescent="0.25">
      <c r="A26" s="6" t="s">
        <v>31</v>
      </c>
      <c r="B26" s="74" t="s">
        <v>134</v>
      </c>
      <c r="C26" s="74"/>
      <c r="D26" s="74"/>
      <c r="E26" s="74"/>
      <c r="F26" s="74"/>
      <c r="G26" s="74"/>
      <c r="H26" s="74"/>
      <c r="I26" s="80"/>
    </row>
    <row r="28" spans="1:10" x14ac:dyDescent="0.25">
      <c r="A28" s="85" t="s">
        <v>158</v>
      </c>
      <c r="B28" s="85"/>
      <c r="C28" s="85"/>
      <c r="D28" s="85"/>
      <c r="E28" s="85"/>
      <c r="F28" s="85"/>
      <c r="G28" s="85"/>
      <c r="H28" s="85"/>
      <c r="I28" s="85"/>
    </row>
    <row r="29" spans="1:10" x14ac:dyDescent="0.25">
      <c r="A29" s="86" t="s">
        <v>149</v>
      </c>
      <c r="B29" s="86"/>
      <c r="C29" s="86"/>
      <c r="D29" s="86"/>
      <c r="E29" s="86"/>
      <c r="F29" s="86"/>
      <c r="G29" s="86"/>
      <c r="H29" s="86"/>
      <c r="I29" s="86"/>
      <c r="J29" s="57"/>
    </row>
    <row r="30" spans="1:10" x14ac:dyDescent="0.25">
      <c r="A30" s="70"/>
      <c r="B30" s="87"/>
      <c r="C30" s="87"/>
      <c r="D30" s="87"/>
      <c r="E30" s="87"/>
      <c r="F30" s="87"/>
      <c r="G30" s="87"/>
      <c r="H30" s="70"/>
      <c r="I30" s="70" t="s">
        <v>135</v>
      </c>
    </row>
    <row r="31" spans="1:10" ht="36" customHeight="1" x14ac:dyDescent="0.25">
      <c r="A31" s="79" t="s">
        <v>32</v>
      </c>
      <c r="B31" s="88" t="s">
        <v>33</v>
      </c>
      <c r="C31" s="88" t="s">
        <v>34</v>
      </c>
      <c r="D31" s="88" t="s">
        <v>35</v>
      </c>
      <c r="E31" s="88" t="s">
        <v>36</v>
      </c>
      <c r="F31" s="88" t="s">
        <v>37</v>
      </c>
      <c r="G31" s="88"/>
      <c r="H31" s="88"/>
      <c r="I31" s="88"/>
      <c r="J31" s="89" t="s">
        <v>38</v>
      </c>
    </row>
    <row r="32" spans="1:10" ht="61.5" customHeight="1" x14ac:dyDescent="0.25">
      <c r="A32" s="79"/>
      <c r="B32" s="88"/>
      <c r="C32" s="88"/>
      <c r="D32" s="88"/>
      <c r="E32" s="88"/>
      <c r="F32" s="13" t="s">
        <v>39</v>
      </c>
      <c r="G32" s="13" t="s">
        <v>40</v>
      </c>
      <c r="H32" s="13" t="s">
        <v>41</v>
      </c>
      <c r="I32" s="13" t="s">
        <v>42</v>
      </c>
      <c r="J32" s="89"/>
    </row>
    <row r="33" spans="1:10" ht="18" customHeight="1" x14ac:dyDescent="0.25">
      <c r="A33" s="68">
        <v>1</v>
      </c>
      <c r="B33" s="71">
        <v>2</v>
      </c>
      <c r="C33" s="71">
        <v>3</v>
      </c>
      <c r="D33" s="71">
        <v>4</v>
      </c>
      <c r="E33" s="71">
        <v>5</v>
      </c>
      <c r="F33" s="71">
        <v>6</v>
      </c>
      <c r="G33" s="71">
        <v>7</v>
      </c>
      <c r="H33" s="71">
        <v>8</v>
      </c>
      <c r="I33" s="71">
        <v>9</v>
      </c>
      <c r="J33" s="72">
        <v>10</v>
      </c>
    </row>
    <row r="34" spans="1:10" ht="18" customHeight="1" x14ac:dyDescent="0.25">
      <c r="A34" s="84" t="s">
        <v>43</v>
      </c>
      <c r="B34" s="84"/>
      <c r="C34" s="84"/>
      <c r="D34" s="84"/>
      <c r="E34" s="84"/>
      <c r="F34" s="84"/>
      <c r="G34" s="84"/>
      <c r="H34" s="84"/>
      <c r="I34" s="84"/>
      <c r="J34" s="72"/>
    </row>
    <row r="35" spans="1:10" s="14" customFormat="1" ht="20.100000000000001" customHeight="1" x14ac:dyDescent="0.25">
      <c r="A35" s="84" t="s">
        <v>44</v>
      </c>
      <c r="B35" s="84"/>
      <c r="C35" s="84"/>
      <c r="D35" s="84"/>
      <c r="E35" s="84"/>
      <c r="F35" s="84"/>
      <c r="G35" s="84"/>
      <c r="H35" s="84"/>
      <c r="I35" s="84"/>
      <c r="J35" s="84"/>
    </row>
    <row r="36" spans="1:10" s="14" customFormat="1" ht="98.25" customHeight="1" x14ac:dyDescent="0.25">
      <c r="A36" s="15" t="s">
        <v>45</v>
      </c>
      <c r="B36" s="16">
        <v>100</v>
      </c>
      <c r="C36" s="17"/>
      <c r="D36" s="52"/>
      <c r="E36" s="23">
        <f>F36+G36+H36+I36</f>
        <v>0</v>
      </c>
      <c r="F36" s="19"/>
      <c r="G36" s="19"/>
      <c r="H36" s="19"/>
      <c r="I36" s="19"/>
      <c r="J36" s="58"/>
    </row>
    <row r="37" spans="1:10" s="14" customFormat="1" ht="36" x14ac:dyDescent="0.25">
      <c r="A37" s="15" t="s">
        <v>45</v>
      </c>
      <c r="B37" s="16">
        <v>110</v>
      </c>
      <c r="C37" s="17"/>
      <c r="D37" s="52"/>
      <c r="E37" s="23"/>
      <c r="F37" s="52"/>
      <c r="G37" s="52"/>
      <c r="H37" s="52"/>
      <c r="I37" s="52"/>
      <c r="J37" s="30"/>
    </row>
    <row r="38" spans="1:10" s="14" customFormat="1" ht="66" customHeight="1" x14ac:dyDescent="0.25">
      <c r="A38" s="15" t="s">
        <v>46</v>
      </c>
      <c r="B38" s="16">
        <v>120</v>
      </c>
      <c r="C38" s="17"/>
      <c r="D38" s="19"/>
      <c r="E38" s="23">
        <f>SUM(F38:I38)</f>
        <v>3590270</v>
      </c>
      <c r="F38" s="52">
        <v>864817</v>
      </c>
      <c r="G38" s="52">
        <v>995817</v>
      </c>
      <c r="H38" s="52">
        <v>864818</v>
      </c>
      <c r="I38" s="52">
        <v>864818</v>
      </c>
      <c r="J38" s="30" t="s">
        <v>167</v>
      </c>
    </row>
    <row r="39" spans="1:10" s="14" customFormat="1" ht="56.25" customHeight="1" x14ac:dyDescent="0.25">
      <c r="A39" s="20" t="s">
        <v>121</v>
      </c>
      <c r="B39" s="21">
        <v>121</v>
      </c>
      <c r="C39" s="17"/>
      <c r="D39" s="19"/>
      <c r="E39" s="18">
        <f>F39+G39+H39+I39</f>
        <v>3590270</v>
      </c>
      <c r="F39" s="19">
        <v>864817</v>
      </c>
      <c r="G39" s="19">
        <v>995817</v>
      </c>
      <c r="H39" s="19">
        <v>864818</v>
      </c>
      <c r="I39" s="19">
        <v>864818</v>
      </c>
      <c r="J39" s="72"/>
    </row>
    <row r="40" spans="1:10" s="14" customFormat="1" ht="55.8" customHeight="1" x14ac:dyDescent="0.25">
      <c r="A40" s="15"/>
      <c r="B40" s="21">
        <v>122</v>
      </c>
      <c r="C40" s="17"/>
      <c r="D40" s="19"/>
      <c r="E40" s="23">
        <f>F40+G40+H40+I40</f>
        <v>0</v>
      </c>
      <c r="F40" s="52"/>
      <c r="G40" s="52"/>
      <c r="H40" s="52"/>
      <c r="I40" s="52"/>
      <c r="J40" s="30"/>
    </row>
    <row r="41" spans="1:10" s="14" customFormat="1" x14ac:dyDescent="0.25">
      <c r="A41" s="20" t="s">
        <v>47</v>
      </c>
      <c r="B41" s="21">
        <v>123</v>
      </c>
      <c r="C41" s="17"/>
      <c r="D41" s="17"/>
      <c r="E41" s="18">
        <f>SUM(F41:I41)</f>
        <v>0</v>
      </c>
      <c r="F41" s="19"/>
      <c r="G41" s="19"/>
      <c r="H41" s="19"/>
      <c r="I41" s="19">
        <v>0</v>
      </c>
      <c r="J41" s="72"/>
    </row>
    <row r="42" spans="1:10" ht="45.75" customHeight="1" x14ac:dyDescent="0.25">
      <c r="A42" s="15" t="s">
        <v>48</v>
      </c>
      <c r="B42" s="16">
        <v>130</v>
      </c>
      <c r="C42" s="22">
        <f>SUM(C43:C61)</f>
        <v>0</v>
      </c>
      <c r="D42" s="23">
        <f>D43+D48+D49+D56+D57+D58+D59+D60+D61</f>
        <v>0</v>
      </c>
      <c r="E42" s="23">
        <f>SUM(F42:I42)</f>
        <v>3453211</v>
      </c>
      <c r="F42" s="18">
        <f>SUM(F43,F48,F49,F56,F57,F59,F60,F61)</f>
        <v>868800</v>
      </c>
      <c r="G42" s="18">
        <f>SUM(G43,G48,G49,G56,G57,G59,G60,G61)</f>
        <v>882802</v>
      </c>
      <c r="H42" s="18">
        <f>SUM(H43,H48,H49,H56,H57,H59,H60,H61)</f>
        <v>850804</v>
      </c>
      <c r="I42" s="18">
        <f>SUM(I43,I48,I49,I56,I57,I59,I60,I61)</f>
        <v>850805</v>
      </c>
      <c r="J42" s="72"/>
    </row>
    <row r="43" spans="1:10" s="24" customFormat="1" ht="41.25" customHeight="1" x14ac:dyDescent="0.25">
      <c r="A43" s="15" t="s">
        <v>49</v>
      </c>
      <c r="B43" s="71">
        <v>140</v>
      </c>
      <c r="C43" s="22"/>
      <c r="D43" s="23">
        <f>D44+D45+D46</f>
        <v>0</v>
      </c>
      <c r="E43" s="23">
        <f>SUM(F43:I43)</f>
        <v>585250</v>
      </c>
      <c r="F43" s="18">
        <f>SUM(F44:F47)</f>
        <v>146312</v>
      </c>
      <c r="G43" s="18">
        <f>SUM(G44:G47)</f>
        <v>146312</v>
      </c>
      <c r="H43" s="18">
        <f>SUM(H44:H47)</f>
        <v>146313</v>
      </c>
      <c r="I43" s="18">
        <f>SUM(I44:I47)</f>
        <v>146313</v>
      </c>
      <c r="J43" s="72"/>
    </row>
    <row r="44" spans="1:10" s="24" customFormat="1" ht="51" customHeight="1" x14ac:dyDescent="0.25">
      <c r="A44" s="20" t="s">
        <v>50</v>
      </c>
      <c r="B44" s="25">
        <v>141</v>
      </c>
      <c r="C44" s="19"/>
      <c r="D44" s="19"/>
      <c r="E44" s="18">
        <f>F44+G44+H44+I44</f>
        <v>515750</v>
      </c>
      <c r="F44" s="19">
        <v>128937</v>
      </c>
      <c r="G44" s="19">
        <v>128937</v>
      </c>
      <c r="H44" s="19">
        <v>128938</v>
      </c>
      <c r="I44" s="19">
        <v>128938</v>
      </c>
      <c r="J44" s="27" t="s">
        <v>122</v>
      </c>
    </row>
    <row r="45" spans="1:10" s="24" customFormat="1" ht="45.75" customHeight="1" x14ac:dyDescent="0.25">
      <c r="A45" s="20" t="s">
        <v>159</v>
      </c>
      <c r="B45" s="25">
        <v>142</v>
      </c>
      <c r="C45" s="17"/>
      <c r="D45" s="19"/>
      <c r="E45" s="54">
        <f>F45+G45+H45+I45</f>
        <v>3000</v>
      </c>
      <c r="F45" s="19">
        <v>750</v>
      </c>
      <c r="G45" s="19">
        <v>750</v>
      </c>
      <c r="H45" s="19">
        <v>750</v>
      </c>
      <c r="I45" s="19">
        <v>750</v>
      </c>
      <c r="J45" s="30" t="s">
        <v>147</v>
      </c>
    </row>
    <row r="46" spans="1:10" s="24" customFormat="1" ht="46.5" customHeight="1" x14ac:dyDescent="0.25">
      <c r="A46" s="20" t="s">
        <v>52</v>
      </c>
      <c r="B46" s="25">
        <v>143</v>
      </c>
      <c r="C46" s="17"/>
      <c r="D46" s="19"/>
      <c r="E46" s="18">
        <f>F46+G46+H46+I46</f>
        <v>25000</v>
      </c>
      <c r="F46" s="19">
        <v>6250</v>
      </c>
      <c r="G46" s="19">
        <v>6250</v>
      </c>
      <c r="H46" s="19">
        <v>6250</v>
      </c>
      <c r="I46" s="19">
        <v>6250</v>
      </c>
      <c r="J46" s="26" t="s">
        <v>152</v>
      </c>
    </row>
    <row r="47" spans="1:10" s="24" customFormat="1" ht="46.5" customHeight="1" x14ac:dyDescent="0.25">
      <c r="A47" s="20" t="s">
        <v>124</v>
      </c>
      <c r="B47" s="25">
        <v>144</v>
      </c>
      <c r="C47" s="17"/>
      <c r="D47" s="19"/>
      <c r="E47" s="18">
        <f>F47+G47+H47+I47</f>
        <v>41500</v>
      </c>
      <c r="F47" s="19">
        <v>10375</v>
      </c>
      <c r="G47" s="19">
        <v>10375</v>
      </c>
      <c r="H47" s="19">
        <v>10375</v>
      </c>
      <c r="I47" s="19">
        <v>10375</v>
      </c>
      <c r="J47" s="26"/>
    </row>
    <row r="48" spans="1:10" s="24" customFormat="1" ht="75" customHeight="1" x14ac:dyDescent="0.25">
      <c r="A48" s="15" t="s">
        <v>53</v>
      </c>
      <c r="B48" s="71">
        <v>150</v>
      </c>
      <c r="C48" s="17"/>
      <c r="D48" s="52"/>
      <c r="E48" s="23">
        <f>F48+G48+H48+I48</f>
        <v>156000</v>
      </c>
      <c r="F48" s="23">
        <v>39000</v>
      </c>
      <c r="G48" s="23">
        <v>39000</v>
      </c>
      <c r="H48" s="23">
        <v>39000</v>
      </c>
      <c r="I48" s="23">
        <v>39000</v>
      </c>
      <c r="J48" s="36" t="s">
        <v>163</v>
      </c>
    </row>
    <row r="49" spans="1:10" s="24" customFormat="1" ht="34.5" customHeight="1" x14ac:dyDescent="0.25">
      <c r="A49" s="15" t="s">
        <v>54</v>
      </c>
      <c r="B49" s="71">
        <v>160</v>
      </c>
      <c r="C49" s="22"/>
      <c r="D49" s="23">
        <f>D50+D51+D52+D53+D54</f>
        <v>0</v>
      </c>
      <c r="E49" s="23">
        <f>SUM(E50:E55)</f>
        <v>1065750</v>
      </c>
      <c r="F49" s="18">
        <f>SUM(F50:F55)</f>
        <v>304686</v>
      </c>
      <c r="G49" s="18">
        <f>SUM(G50:G55)</f>
        <v>187687</v>
      </c>
      <c r="H49" s="18">
        <f>SUM(H50:H55)</f>
        <v>286688</v>
      </c>
      <c r="I49" s="18">
        <f>SUM(I50:I55)</f>
        <v>286689</v>
      </c>
      <c r="J49" s="72"/>
    </row>
    <row r="50" spans="1:10" s="24" customFormat="1" ht="36" customHeight="1" x14ac:dyDescent="0.25">
      <c r="A50" s="20" t="s">
        <v>55</v>
      </c>
      <c r="B50" s="25">
        <v>161</v>
      </c>
      <c r="C50" s="17"/>
      <c r="D50" s="19"/>
      <c r="E50" s="18">
        <f>F50+G50+H50+I50</f>
        <v>540000</v>
      </c>
      <c r="F50" s="19">
        <v>135000</v>
      </c>
      <c r="G50" s="19">
        <v>135000</v>
      </c>
      <c r="H50" s="19">
        <v>135000</v>
      </c>
      <c r="I50" s="19">
        <v>135000</v>
      </c>
      <c r="J50" s="72" t="s">
        <v>160</v>
      </c>
    </row>
    <row r="51" spans="1:10" s="24" customFormat="1" ht="40.5" customHeight="1" x14ac:dyDescent="0.25">
      <c r="A51" s="20" t="s">
        <v>56</v>
      </c>
      <c r="B51" s="25">
        <v>162</v>
      </c>
      <c r="C51" s="17"/>
      <c r="D51" s="19"/>
      <c r="E51" s="18">
        <f>F51+G51+H51+I51</f>
        <v>34730</v>
      </c>
      <c r="F51" s="19">
        <v>8682</v>
      </c>
      <c r="G51" s="19">
        <v>8682</v>
      </c>
      <c r="H51" s="19">
        <v>8683</v>
      </c>
      <c r="I51" s="19">
        <v>8683</v>
      </c>
      <c r="J51" s="72" t="s">
        <v>161</v>
      </c>
    </row>
    <row r="52" spans="1:10" s="24" customFormat="1" ht="36.9" customHeight="1" x14ac:dyDescent="0.25">
      <c r="A52" s="20" t="s">
        <v>57</v>
      </c>
      <c r="B52" s="25">
        <v>163</v>
      </c>
      <c r="C52" s="17"/>
      <c r="D52" s="19"/>
      <c r="E52" s="18">
        <f>F52+G52+H52+I52</f>
        <v>228000</v>
      </c>
      <c r="F52" s="19">
        <v>120000</v>
      </c>
      <c r="G52" s="19">
        <v>3000</v>
      </c>
      <c r="H52" s="61">
        <v>3000</v>
      </c>
      <c r="I52" s="19">
        <v>102000</v>
      </c>
      <c r="J52" s="72" t="s">
        <v>162</v>
      </c>
    </row>
    <row r="53" spans="1:10" s="24" customFormat="1" ht="20.100000000000001" customHeight="1" x14ac:dyDescent="0.25">
      <c r="A53" s="20" t="s">
        <v>58</v>
      </c>
      <c r="B53" s="25">
        <v>164</v>
      </c>
      <c r="C53" s="17"/>
      <c r="D53" s="19"/>
      <c r="E53" s="18">
        <f t="shared" ref="E53:E58" si="0">SUM(F53:I53)</f>
        <v>99000</v>
      </c>
      <c r="F53" s="19"/>
      <c r="G53" s="19"/>
      <c r="H53" s="19">
        <v>99000</v>
      </c>
      <c r="I53" s="19"/>
      <c r="J53" s="72" t="s">
        <v>157</v>
      </c>
    </row>
    <row r="54" spans="1:10" s="24" customFormat="1" ht="39.9" customHeight="1" x14ac:dyDescent="0.25">
      <c r="A54" s="20" t="s">
        <v>59</v>
      </c>
      <c r="B54" s="25">
        <v>165</v>
      </c>
      <c r="C54" s="17"/>
      <c r="D54" s="19"/>
      <c r="E54" s="18">
        <f t="shared" si="0"/>
        <v>48575</v>
      </c>
      <c r="F54" s="19">
        <v>12143</v>
      </c>
      <c r="G54" s="19">
        <v>12144</v>
      </c>
      <c r="H54" s="19">
        <v>12144</v>
      </c>
      <c r="I54" s="19">
        <v>12144</v>
      </c>
      <c r="J54" s="36"/>
    </row>
    <row r="55" spans="1:10" s="24" customFormat="1" ht="61.2" customHeight="1" x14ac:dyDescent="0.25">
      <c r="A55" s="20" t="s">
        <v>156</v>
      </c>
      <c r="B55" s="25">
        <v>166</v>
      </c>
      <c r="C55" s="17"/>
      <c r="D55" s="19"/>
      <c r="E55" s="18">
        <f t="shared" si="0"/>
        <v>115445</v>
      </c>
      <c r="F55" s="19">
        <v>28861</v>
      </c>
      <c r="G55" s="19">
        <v>28861</v>
      </c>
      <c r="H55" s="19">
        <v>28861</v>
      </c>
      <c r="I55" s="19">
        <v>28862</v>
      </c>
      <c r="J55" s="36" t="s">
        <v>164</v>
      </c>
    </row>
    <row r="56" spans="1:10" s="24" customFormat="1" ht="52.5" customHeight="1" x14ac:dyDescent="0.25">
      <c r="A56" s="15" t="s">
        <v>60</v>
      </c>
      <c r="B56" s="71">
        <v>170</v>
      </c>
      <c r="C56" s="17"/>
      <c r="D56" s="52"/>
      <c r="E56" s="23">
        <f t="shared" si="0"/>
        <v>808369</v>
      </c>
      <c r="F56" s="18">
        <v>175248</v>
      </c>
      <c r="G56" s="18">
        <v>282625</v>
      </c>
      <c r="H56" s="18">
        <v>175248</v>
      </c>
      <c r="I56" s="18">
        <v>175248</v>
      </c>
      <c r="J56" s="30" t="s">
        <v>138</v>
      </c>
    </row>
    <row r="57" spans="1:10" s="24" customFormat="1" ht="20.100000000000001" customHeight="1" x14ac:dyDescent="0.25">
      <c r="A57" s="15" t="s">
        <v>61</v>
      </c>
      <c r="B57" s="71">
        <v>180</v>
      </c>
      <c r="C57" s="17"/>
      <c r="D57" s="52"/>
      <c r="E57" s="23">
        <f t="shared" si="0"/>
        <v>177842</v>
      </c>
      <c r="F57" s="18">
        <v>38554</v>
      </c>
      <c r="G57" s="18">
        <v>62178</v>
      </c>
      <c r="H57" s="18">
        <v>38555</v>
      </c>
      <c r="I57" s="18">
        <v>38555</v>
      </c>
      <c r="J57" s="30" t="s">
        <v>139</v>
      </c>
    </row>
    <row r="58" spans="1:10" s="24" customFormat="1" ht="20.100000000000001" customHeight="1" x14ac:dyDescent="0.25">
      <c r="A58" s="15" t="s">
        <v>62</v>
      </c>
      <c r="B58" s="71">
        <v>190</v>
      </c>
      <c r="C58" s="17"/>
      <c r="D58" s="19"/>
      <c r="E58" s="18">
        <f t="shared" si="0"/>
        <v>0</v>
      </c>
      <c r="F58" s="19"/>
      <c r="G58" s="19"/>
      <c r="H58" s="19"/>
      <c r="I58" s="19"/>
      <c r="J58" s="30"/>
    </row>
    <row r="59" spans="1:10" s="24" customFormat="1" ht="211.2" customHeight="1" x14ac:dyDescent="0.25">
      <c r="A59" s="15" t="s">
        <v>63</v>
      </c>
      <c r="B59" s="71">
        <v>200</v>
      </c>
      <c r="C59" s="17"/>
      <c r="D59" s="52"/>
      <c r="E59" s="23">
        <f>F59+G59+H59+I59</f>
        <v>140000</v>
      </c>
      <c r="F59" s="19">
        <v>35000</v>
      </c>
      <c r="G59" s="19">
        <v>35000</v>
      </c>
      <c r="H59" s="19">
        <v>35000</v>
      </c>
      <c r="I59" s="19">
        <v>35000</v>
      </c>
      <c r="J59" s="27" t="s">
        <v>166</v>
      </c>
    </row>
    <row r="60" spans="1:10" s="24" customFormat="1" ht="20.100000000000001" customHeight="1" x14ac:dyDescent="0.25">
      <c r="A60" s="15" t="s">
        <v>64</v>
      </c>
      <c r="B60" s="71">
        <v>210</v>
      </c>
      <c r="C60" s="17"/>
      <c r="D60" s="52"/>
      <c r="E60" s="63">
        <f>F60+G60+H60+I60</f>
        <v>280000</v>
      </c>
      <c r="F60" s="64">
        <v>70000</v>
      </c>
      <c r="G60" s="64">
        <v>70000</v>
      </c>
      <c r="H60" s="64">
        <v>70000</v>
      </c>
      <c r="I60" s="64">
        <v>70000</v>
      </c>
      <c r="J60" s="72"/>
    </row>
    <row r="61" spans="1:10" s="24" customFormat="1" ht="91.5" customHeight="1" x14ac:dyDescent="0.25">
      <c r="A61" s="15" t="s">
        <v>65</v>
      </c>
      <c r="B61" s="71">
        <v>220</v>
      </c>
      <c r="C61" s="17"/>
      <c r="D61" s="52"/>
      <c r="E61" s="23">
        <f>F61+G61+H61+I61</f>
        <v>240000</v>
      </c>
      <c r="F61" s="19">
        <v>60000</v>
      </c>
      <c r="G61" s="19">
        <v>60000</v>
      </c>
      <c r="H61" s="19">
        <v>60000</v>
      </c>
      <c r="I61" s="19">
        <v>60000</v>
      </c>
      <c r="J61" s="62" t="s">
        <v>123</v>
      </c>
    </row>
    <row r="62" spans="1:10" ht="33" customHeight="1" x14ac:dyDescent="0.25">
      <c r="A62" s="15" t="s">
        <v>66</v>
      </c>
      <c r="B62" s="16">
        <v>230</v>
      </c>
      <c r="C62" s="22">
        <f>SUM(C63:C74,C75)</f>
        <v>0</v>
      </c>
      <c r="D62" s="23">
        <f>SUM(D63:D74,D75)</f>
        <v>0</v>
      </c>
      <c r="E62" s="23">
        <f>SUM(F62:I62)</f>
        <v>417059</v>
      </c>
      <c r="F62" s="18">
        <f>SUM(F63:F74,F75)</f>
        <v>102764</v>
      </c>
      <c r="G62" s="18">
        <f>SUM(G63:G74,G75)</f>
        <v>102765</v>
      </c>
      <c r="H62" s="18">
        <f>SUM(H63:H74,H75)</f>
        <v>102765</v>
      </c>
      <c r="I62" s="18">
        <f>SUM(I63:I74,I75)</f>
        <v>108765</v>
      </c>
      <c r="J62" s="72"/>
    </row>
    <row r="63" spans="1:10" ht="38.25" customHeight="1" x14ac:dyDescent="0.25">
      <c r="A63" s="20" t="s">
        <v>67</v>
      </c>
      <c r="B63" s="21">
        <v>231</v>
      </c>
      <c r="C63" s="17"/>
      <c r="D63" s="19"/>
      <c r="E63" s="18">
        <f>F63+G63+H63+I63</f>
        <v>0</v>
      </c>
      <c r="F63" s="19"/>
      <c r="G63" s="19"/>
      <c r="H63" s="19"/>
      <c r="I63" s="19"/>
      <c r="J63" s="30"/>
    </row>
    <row r="64" spans="1:10" ht="42.75" customHeight="1" x14ac:dyDescent="0.25">
      <c r="A64" s="20" t="s">
        <v>68</v>
      </c>
      <c r="B64" s="21">
        <v>232</v>
      </c>
      <c r="C64" s="17"/>
      <c r="D64" s="19"/>
      <c r="E64" s="18">
        <f>SUM(F64:I64)</f>
        <v>6000</v>
      </c>
      <c r="F64" s="19"/>
      <c r="G64" s="19"/>
      <c r="H64" s="19"/>
      <c r="I64" s="19">
        <v>6000</v>
      </c>
      <c r="J64" s="30" t="s">
        <v>148</v>
      </c>
    </row>
    <row r="65" spans="1:10" ht="74.400000000000006" customHeight="1" x14ac:dyDescent="0.25">
      <c r="A65" s="20" t="s">
        <v>69</v>
      </c>
      <c r="B65" s="21">
        <v>233</v>
      </c>
      <c r="C65" s="17"/>
      <c r="D65" s="19"/>
      <c r="E65" s="18">
        <f>F65+G65+H65+I65</f>
        <v>22500</v>
      </c>
      <c r="F65" s="19">
        <v>5625</v>
      </c>
      <c r="G65" s="19">
        <v>5625</v>
      </c>
      <c r="H65" s="19">
        <v>5625</v>
      </c>
      <c r="I65" s="19">
        <v>5625</v>
      </c>
      <c r="J65" s="30" t="s">
        <v>165</v>
      </c>
    </row>
    <row r="66" spans="1:10" s="24" customFormat="1" ht="20.100000000000001" customHeight="1" x14ac:dyDescent="0.25">
      <c r="A66" s="20" t="s">
        <v>70</v>
      </c>
      <c r="B66" s="21">
        <v>234</v>
      </c>
      <c r="C66" s="17"/>
      <c r="D66" s="19"/>
      <c r="E66" s="18">
        <f>F66+G66+H66+I66</f>
        <v>0</v>
      </c>
      <c r="F66" s="19">
        <v>0</v>
      </c>
      <c r="G66" s="19">
        <v>0</v>
      </c>
      <c r="H66" s="19">
        <v>0</v>
      </c>
      <c r="I66" s="19">
        <v>0</v>
      </c>
      <c r="J66" s="30"/>
    </row>
    <row r="67" spans="1:10" s="24" customFormat="1" ht="29.25" customHeight="1" x14ac:dyDescent="0.25">
      <c r="A67" s="20" t="s">
        <v>71</v>
      </c>
      <c r="B67" s="21">
        <v>235</v>
      </c>
      <c r="C67" s="17"/>
      <c r="D67" s="19"/>
      <c r="E67" s="18">
        <f>F67+G67+H67+I67</f>
        <v>16800</v>
      </c>
      <c r="F67" s="19">
        <v>4200</v>
      </c>
      <c r="G67" s="19">
        <v>4200</v>
      </c>
      <c r="H67" s="19">
        <v>4200</v>
      </c>
      <c r="I67" s="19">
        <v>4200</v>
      </c>
      <c r="J67" s="30" t="s">
        <v>155</v>
      </c>
    </row>
    <row r="68" spans="1:10" s="24" customFormat="1" ht="20.100000000000001" customHeight="1" x14ac:dyDescent="0.25">
      <c r="A68" s="20" t="s">
        <v>72</v>
      </c>
      <c r="B68" s="21">
        <v>236</v>
      </c>
      <c r="C68" s="17"/>
      <c r="D68" s="19"/>
      <c r="E68" s="18">
        <f>SUM(F68:I68)</f>
        <v>285048</v>
      </c>
      <c r="F68" s="19">
        <v>71262</v>
      </c>
      <c r="G68" s="19">
        <v>71262</v>
      </c>
      <c r="H68" s="19">
        <v>71262</v>
      </c>
      <c r="I68" s="19">
        <v>71262</v>
      </c>
      <c r="J68" s="30" t="s">
        <v>146</v>
      </c>
    </row>
    <row r="69" spans="1:10" s="24" customFormat="1" ht="20.100000000000001" customHeight="1" x14ac:dyDescent="0.25">
      <c r="A69" s="20" t="s">
        <v>73</v>
      </c>
      <c r="B69" s="21">
        <v>237</v>
      </c>
      <c r="C69" s="17"/>
      <c r="D69" s="19"/>
      <c r="E69" s="18">
        <f>SUM(F69:I69)</f>
        <v>62711</v>
      </c>
      <c r="F69" s="19">
        <v>15677</v>
      </c>
      <c r="G69" s="19">
        <v>15678</v>
      </c>
      <c r="H69" s="19">
        <v>15678</v>
      </c>
      <c r="I69" s="19">
        <v>15678</v>
      </c>
      <c r="J69" s="30" t="s">
        <v>139</v>
      </c>
    </row>
    <row r="70" spans="1:10" s="24" customFormat="1" ht="47.25" customHeight="1" x14ac:dyDescent="0.25">
      <c r="A70" s="20" t="s">
        <v>74</v>
      </c>
      <c r="B70" s="21">
        <v>238</v>
      </c>
      <c r="C70" s="17"/>
      <c r="D70" s="19"/>
      <c r="E70" s="18">
        <f>F70+G70+H70+I70</f>
        <v>24000</v>
      </c>
      <c r="F70" s="19">
        <v>6000</v>
      </c>
      <c r="G70" s="19">
        <v>6000</v>
      </c>
      <c r="H70" s="19">
        <v>6000</v>
      </c>
      <c r="I70" s="19">
        <v>6000</v>
      </c>
      <c r="J70" s="30" t="s">
        <v>137</v>
      </c>
    </row>
    <row r="71" spans="1:10" s="24" customFormat="1" ht="20.100000000000001" customHeight="1" x14ac:dyDescent="0.25">
      <c r="A71" s="20" t="s">
        <v>75</v>
      </c>
      <c r="B71" s="21">
        <v>239</v>
      </c>
      <c r="C71" s="17"/>
      <c r="D71" s="19"/>
      <c r="E71" s="18"/>
      <c r="F71" s="19"/>
      <c r="G71" s="19"/>
      <c r="H71" s="19"/>
      <c r="I71" s="19"/>
      <c r="J71" s="72"/>
    </row>
    <row r="72" spans="1:10" s="24" customFormat="1" ht="20.25" customHeight="1" x14ac:dyDescent="0.25">
      <c r="A72" s="15" t="s">
        <v>76</v>
      </c>
      <c r="B72" s="16">
        <v>250</v>
      </c>
      <c r="C72" s="17"/>
      <c r="D72" s="19"/>
      <c r="E72" s="65">
        <f>F72+G72+H72+I72</f>
        <v>0</v>
      </c>
      <c r="F72" s="64">
        <v>0</v>
      </c>
      <c r="G72" s="64"/>
      <c r="H72" s="64"/>
      <c r="I72" s="64"/>
      <c r="J72" s="72"/>
    </row>
    <row r="73" spans="1:10" s="24" customFormat="1" ht="20.100000000000001" customHeight="1" x14ac:dyDescent="0.25">
      <c r="A73" s="15" t="s">
        <v>77</v>
      </c>
      <c r="B73" s="16">
        <v>260</v>
      </c>
      <c r="C73" s="17"/>
      <c r="D73" s="19"/>
      <c r="E73" s="18"/>
      <c r="F73" s="19"/>
      <c r="G73" s="19"/>
      <c r="H73" s="19"/>
      <c r="I73" s="19"/>
      <c r="J73" s="72"/>
    </row>
    <row r="74" spans="1:10" s="24" customFormat="1" ht="37.5" customHeight="1" x14ac:dyDescent="0.25">
      <c r="A74" s="15" t="s">
        <v>78</v>
      </c>
      <c r="B74" s="16">
        <v>270</v>
      </c>
      <c r="C74" s="17"/>
      <c r="D74" s="19"/>
      <c r="E74" s="28">
        <f>F74+G74+H74+I74</f>
        <v>0</v>
      </c>
      <c r="F74" s="19">
        <v>0</v>
      </c>
      <c r="G74" s="29"/>
      <c r="H74" s="29"/>
      <c r="I74" s="29"/>
      <c r="J74" s="36"/>
    </row>
    <row r="75" spans="1:10" s="24" customFormat="1" ht="39.75" customHeight="1" x14ac:dyDescent="0.25">
      <c r="A75" s="15" t="s">
        <v>79</v>
      </c>
      <c r="B75" s="16">
        <v>280</v>
      </c>
      <c r="C75" s="17"/>
      <c r="D75" s="19"/>
      <c r="E75" s="18">
        <f>F75+G75+H75+I75</f>
        <v>0</v>
      </c>
      <c r="F75" s="19">
        <v>0</v>
      </c>
      <c r="G75" s="19"/>
      <c r="H75" s="19"/>
      <c r="I75" s="19"/>
      <c r="J75" s="30"/>
    </row>
    <row r="76" spans="1:10" s="24" customFormat="1" ht="20.100000000000001" customHeight="1" x14ac:dyDescent="0.25">
      <c r="A76" s="15" t="s">
        <v>80</v>
      </c>
      <c r="B76" s="16">
        <v>290</v>
      </c>
      <c r="C76" s="22"/>
      <c r="D76" s="22"/>
      <c r="E76" s="23">
        <f>SUM(F76:I76)</f>
        <v>0</v>
      </c>
      <c r="F76" s="18"/>
      <c r="G76" s="18"/>
      <c r="H76" s="18"/>
      <c r="I76" s="18"/>
      <c r="J76" s="72"/>
    </row>
    <row r="77" spans="1:10" s="24" customFormat="1" ht="20.100000000000001" customHeight="1" x14ac:dyDescent="0.25">
      <c r="A77" s="20" t="s">
        <v>81</v>
      </c>
      <c r="B77" s="31">
        <v>291</v>
      </c>
      <c r="C77" s="17"/>
      <c r="D77" s="17"/>
      <c r="E77" s="18">
        <f>SUM(F77:I77)</f>
        <v>0</v>
      </c>
      <c r="F77" s="19"/>
      <c r="G77" s="19"/>
      <c r="H77" s="19"/>
      <c r="I77" s="19"/>
      <c r="J77" s="72"/>
    </row>
    <row r="78" spans="1:10" s="24" customFormat="1" ht="20.100000000000001" customHeight="1" x14ac:dyDescent="0.25">
      <c r="A78" s="20" t="s">
        <v>82</v>
      </c>
      <c r="B78" s="31">
        <v>292</v>
      </c>
      <c r="C78" s="17"/>
      <c r="D78" s="17"/>
      <c r="E78" s="18">
        <f>SUM(F78:I78)</f>
        <v>0</v>
      </c>
      <c r="F78" s="17"/>
      <c r="G78" s="17"/>
      <c r="H78" s="19"/>
      <c r="I78" s="19"/>
      <c r="J78" s="72"/>
    </row>
    <row r="79" spans="1:10" s="24" customFormat="1" ht="35.1" customHeight="1" x14ac:dyDescent="0.25">
      <c r="A79" s="15" t="s">
        <v>83</v>
      </c>
      <c r="B79" s="68">
        <v>300</v>
      </c>
      <c r="C79" s="17"/>
      <c r="D79" s="17"/>
      <c r="E79" s="23">
        <f>F79+G79+H79+I79</f>
        <v>0</v>
      </c>
      <c r="F79" s="51"/>
      <c r="G79" s="51"/>
      <c r="H79" s="51"/>
      <c r="I79" s="51"/>
      <c r="J79" s="19">
        <v>0</v>
      </c>
    </row>
    <row r="80" spans="1:10" s="24" customFormat="1" ht="20.100000000000001" customHeight="1" x14ac:dyDescent="0.25">
      <c r="A80" s="84" t="s">
        <v>84</v>
      </c>
      <c r="B80" s="84"/>
      <c r="C80" s="84"/>
      <c r="D80" s="84"/>
      <c r="E80" s="84"/>
      <c r="F80" s="84"/>
      <c r="G80" s="84"/>
      <c r="H80" s="84"/>
      <c r="I80" s="84"/>
      <c r="J80" s="72"/>
    </row>
    <row r="81" spans="1:10" s="24" customFormat="1" ht="20.100000000000001" customHeight="1" x14ac:dyDescent="0.25">
      <c r="A81" s="15" t="s">
        <v>85</v>
      </c>
      <c r="B81" s="68">
        <v>400</v>
      </c>
      <c r="C81" s="17"/>
      <c r="D81" s="19"/>
      <c r="E81" s="18">
        <f t="shared" ref="E81:E86" si="1">SUM(F81:I81)</f>
        <v>1807000</v>
      </c>
      <c r="F81" s="19">
        <f>F43+F48+F49</f>
        <v>489998</v>
      </c>
      <c r="G81" s="19">
        <f>G43+G48+G49</f>
        <v>372999</v>
      </c>
      <c r="H81" s="19">
        <f>H43+H48+H49</f>
        <v>472001</v>
      </c>
      <c r="I81" s="19">
        <f>I43+I48+I49</f>
        <v>472002</v>
      </c>
      <c r="J81" s="72"/>
    </row>
    <row r="82" spans="1:10" s="24" customFormat="1" ht="20.100000000000001" customHeight="1" x14ac:dyDescent="0.25">
      <c r="A82" s="15" t="s">
        <v>60</v>
      </c>
      <c r="B82" s="68">
        <v>410</v>
      </c>
      <c r="C82" s="17"/>
      <c r="D82" s="19"/>
      <c r="E82" s="18">
        <f t="shared" si="1"/>
        <v>1093417</v>
      </c>
      <c r="F82" s="19">
        <f t="shared" ref="F82:I83" si="2">F56+F68</f>
        <v>246510</v>
      </c>
      <c r="G82" s="19">
        <f t="shared" si="2"/>
        <v>353887</v>
      </c>
      <c r="H82" s="19">
        <f t="shared" si="2"/>
        <v>246510</v>
      </c>
      <c r="I82" s="19">
        <f t="shared" si="2"/>
        <v>246510</v>
      </c>
      <c r="J82" s="72"/>
    </row>
    <row r="83" spans="1:10" s="24" customFormat="1" ht="20.100000000000001" customHeight="1" x14ac:dyDescent="0.25">
      <c r="A83" s="15" t="s">
        <v>61</v>
      </c>
      <c r="B83" s="68">
        <v>420</v>
      </c>
      <c r="C83" s="17"/>
      <c r="D83" s="19"/>
      <c r="E83" s="18">
        <f t="shared" si="1"/>
        <v>240553</v>
      </c>
      <c r="F83" s="19">
        <f>F57+F69</f>
        <v>54231</v>
      </c>
      <c r="G83" s="19">
        <f t="shared" si="2"/>
        <v>77856</v>
      </c>
      <c r="H83" s="19">
        <f t="shared" si="2"/>
        <v>54233</v>
      </c>
      <c r="I83" s="19">
        <f t="shared" si="2"/>
        <v>54233</v>
      </c>
      <c r="J83" s="72"/>
    </row>
    <row r="84" spans="1:10" s="24" customFormat="1" ht="20.100000000000001" customHeight="1" x14ac:dyDescent="0.25">
      <c r="A84" s="15" t="s">
        <v>64</v>
      </c>
      <c r="B84" s="68">
        <v>430</v>
      </c>
      <c r="C84" s="17"/>
      <c r="D84" s="19"/>
      <c r="E84" s="18">
        <f t="shared" si="1"/>
        <v>280000</v>
      </c>
      <c r="F84" s="41">
        <f>F60</f>
        <v>70000</v>
      </c>
      <c r="G84" s="41">
        <f>G60</f>
        <v>70000</v>
      </c>
      <c r="H84" s="41">
        <f>H60</f>
        <v>70000</v>
      </c>
      <c r="I84" s="41">
        <f>I60</f>
        <v>70000</v>
      </c>
      <c r="J84" s="72"/>
    </row>
    <row r="85" spans="1:10" s="24" customFormat="1" ht="20.100000000000001" customHeight="1" x14ac:dyDescent="0.25">
      <c r="A85" s="15" t="s">
        <v>86</v>
      </c>
      <c r="B85" s="68">
        <v>440</v>
      </c>
      <c r="C85" s="17"/>
      <c r="D85" s="19"/>
      <c r="E85" s="18">
        <f t="shared" si="1"/>
        <v>449300</v>
      </c>
      <c r="F85" s="19">
        <f>F49+F59+F61+F62+F79-F68-F69-F72-F49</f>
        <v>110825</v>
      </c>
      <c r="G85" s="19">
        <f>G49+G59+G61+G62+G79-G68-G69-G72-G49</f>
        <v>110825</v>
      </c>
      <c r="H85" s="19">
        <f>H49+H59+H61+H62+H79-H68-H69-H72-H49</f>
        <v>110825</v>
      </c>
      <c r="I85" s="19">
        <f>I49+I59+I61+I62+I79-I68-I69-I72-I49</f>
        <v>116825</v>
      </c>
      <c r="J85" s="72"/>
    </row>
    <row r="86" spans="1:10" s="24" customFormat="1" ht="20.100000000000001" customHeight="1" x14ac:dyDescent="0.25">
      <c r="A86" s="15" t="s">
        <v>87</v>
      </c>
      <c r="B86" s="68">
        <v>450</v>
      </c>
      <c r="C86" s="17"/>
      <c r="D86" s="52"/>
      <c r="E86" s="23">
        <f t="shared" si="1"/>
        <v>3870270</v>
      </c>
      <c r="F86" s="19">
        <f>SUM(F81:F85)</f>
        <v>971564</v>
      </c>
      <c r="G86" s="19">
        <f>SUM(G81:G85)</f>
        <v>985567</v>
      </c>
      <c r="H86" s="19">
        <f>SUM(H81:H85)</f>
        <v>953569</v>
      </c>
      <c r="I86" s="19">
        <f>SUM(I81:I85)</f>
        <v>959570</v>
      </c>
      <c r="J86" s="72"/>
    </row>
    <row r="87" spans="1:10" s="24" customFormat="1" ht="20.100000000000001" customHeight="1" x14ac:dyDescent="0.25">
      <c r="A87" s="84" t="s">
        <v>88</v>
      </c>
      <c r="B87" s="84"/>
      <c r="C87" s="84"/>
      <c r="D87" s="84"/>
      <c r="E87" s="84"/>
      <c r="F87" s="84"/>
      <c r="G87" s="84"/>
      <c r="H87" s="84"/>
      <c r="I87" s="84"/>
      <c r="J87" s="72"/>
    </row>
    <row r="88" spans="1:10" s="24" customFormat="1" ht="20.100000000000001" customHeight="1" x14ac:dyDescent="0.25">
      <c r="A88" s="15" t="s">
        <v>89</v>
      </c>
      <c r="B88" s="68">
        <v>500</v>
      </c>
      <c r="C88" s="22"/>
      <c r="D88" s="22"/>
      <c r="E88" s="23">
        <f>SUM(F88:I88)</f>
        <v>0</v>
      </c>
      <c r="F88" s="22"/>
      <c r="G88" s="22"/>
      <c r="H88" s="18">
        <f>SUM(H89)</f>
        <v>0</v>
      </c>
      <c r="I88" s="18">
        <f>SUM(I89)</f>
        <v>0</v>
      </c>
      <c r="J88" s="72"/>
    </row>
    <row r="89" spans="1:10" s="24" customFormat="1" ht="39" customHeight="1" x14ac:dyDescent="0.25">
      <c r="A89" s="15" t="s">
        <v>90</v>
      </c>
      <c r="B89" s="31">
        <v>501</v>
      </c>
      <c r="C89" s="17"/>
      <c r="D89" s="17"/>
      <c r="E89" s="18">
        <f>SUM(F89:I89)</f>
        <v>0</v>
      </c>
      <c r="F89" s="17"/>
      <c r="G89" s="17"/>
      <c r="H89" s="19"/>
      <c r="I89" s="19"/>
      <c r="J89" s="72"/>
    </row>
    <row r="90" spans="1:10" s="24" customFormat="1" ht="34.5" customHeight="1" x14ac:dyDescent="0.25">
      <c r="A90" s="69" t="s">
        <v>91</v>
      </c>
      <c r="B90" s="32">
        <v>510</v>
      </c>
      <c r="C90" s="33">
        <f>SUM(C91:C96)</f>
        <v>0</v>
      </c>
      <c r="D90" s="23"/>
      <c r="E90" s="23">
        <f t="shared" ref="E90:E96" si="3">SUM(F90:I90)</f>
        <v>0</v>
      </c>
      <c r="F90" s="23">
        <f>SUM(F91:F96)</f>
        <v>0</v>
      </c>
      <c r="G90" s="23">
        <f>SUM(G91:G96)</f>
        <v>0</v>
      </c>
      <c r="H90" s="23">
        <f>SUM(H91:H96)</f>
        <v>0</v>
      </c>
      <c r="I90" s="23">
        <f>SUM(I91:I96)</f>
        <v>0</v>
      </c>
      <c r="J90" s="72"/>
    </row>
    <row r="91" spans="1:10" s="24" customFormat="1" ht="20.100000000000001" customHeight="1" x14ac:dyDescent="0.25">
      <c r="A91" s="15" t="s">
        <v>92</v>
      </c>
      <c r="B91" s="34">
        <v>511</v>
      </c>
      <c r="C91" s="17"/>
      <c r="D91" s="17"/>
      <c r="E91" s="19">
        <f t="shared" si="3"/>
        <v>0</v>
      </c>
      <c r="F91" s="19"/>
      <c r="G91" s="19"/>
      <c r="H91" s="19"/>
      <c r="I91" s="19"/>
      <c r="J91" s="72"/>
    </row>
    <row r="92" spans="1:10" s="24" customFormat="1" ht="32.25" customHeight="1" x14ac:dyDescent="0.25">
      <c r="A92" s="15" t="s">
        <v>93</v>
      </c>
      <c r="B92" s="35">
        <v>512</v>
      </c>
      <c r="C92" s="17"/>
      <c r="D92" s="19"/>
      <c r="E92" s="19">
        <f t="shared" si="3"/>
        <v>0</v>
      </c>
      <c r="F92" s="19"/>
      <c r="G92" s="19"/>
      <c r="H92" s="19"/>
      <c r="I92" s="19"/>
      <c r="J92" s="30"/>
    </row>
    <row r="93" spans="1:10" s="24" customFormat="1" ht="48" customHeight="1" x14ac:dyDescent="0.25">
      <c r="A93" s="15" t="s">
        <v>94</v>
      </c>
      <c r="B93" s="34">
        <v>513</v>
      </c>
      <c r="C93" s="17"/>
      <c r="D93" s="19"/>
      <c r="E93" s="19">
        <f t="shared" si="3"/>
        <v>0</v>
      </c>
      <c r="F93" s="19"/>
      <c r="G93" s="19"/>
      <c r="H93" s="19"/>
      <c r="I93" s="19"/>
      <c r="J93" s="36"/>
    </row>
    <row r="94" spans="1:10" s="24" customFormat="1" ht="36.75" customHeight="1" x14ac:dyDescent="0.25">
      <c r="A94" s="15" t="s">
        <v>95</v>
      </c>
      <c r="B94" s="35">
        <v>514</v>
      </c>
      <c r="C94" s="17"/>
      <c r="D94" s="19"/>
      <c r="E94" s="19"/>
      <c r="F94" s="19"/>
      <c r="G94" s="19"/>
      <c r="H94" s="19"/>
      <c r="I94" s="19"/>
      <c r="J94" s="30"/>
    </row>
    <row r="95" spans="1:10" s="24" customFormat="1" ht="64.5" customHeight="1" x14ac:dyDescent="0.25">
      <c r="A95" s="15" t="s">
        <v>96</v>
      </c>
      <c r="B95" s="34">
        <v>515</v>
      </c>
      <c r="C95" s="17"/>
      <c r="D95" s="19"/>
      <c r="E95" s="19">
        <f t="shared" si="3"/>
        <v>0</v>
      </c>
      <c r="F95" s="19"/>
      <c r="G95" s="19"/>
      <c r="H95" s="19"/>
      <c r="I95" s="19"/>
      <c r="J95" s="30"/>
    </row>
    <row r="96" spans="1:10" s="24" customFormat="1" ht="20.100000000000001" customHeight="1" x14ac:dyDescent="0.25">
      <c r="A96" s="15" t="s">
        <v>97</v>
      </c>
      <c r="B96" s="37">
        <v>516</v>
      </c>
      <c r="C96" s="17"/>
      <c r="D96" s="17"/>
      <c r="E96" s="19">
        <f t="shared" si="3"/>
        <v>0</v>
      </c>
      <c r="F96" s="19"/>
      <c r="G96" s="19"/>
      <c r="H96" s="19"/>
      <c r="I96" s="19"/>
      <c r="J96" s="72"/>
    </row>
    <row r="97" spans="1:10" s="24" customFormat="1" ht="20.100000000000001" customHeight="1" x14ac:dyDescent="0.25">
      <c r="A97" s="84" t="s">
        <v>98</v>
      </c>
      <c r="B97" s="84"/>
      <c r="C97" s="84"/>
      <c r="D97" s="84"/>
      <c r="E97" s="84"/>
      <c r="F97" s="84"/>
      <c r="G97" s="84"/>
      <c r="H97" s="84"/>
      <c r="I97" s="84"/>
      <c r="J97" s="72"/>
    </row>
    <row r="98" spans="1:10" s="24" customFormat="1" ht="34.5" customHeight="1" x14ac:dyDescent="0.25">
      <c r="A98" s="15" t="s">
        <v>99</v>
      </c>
      <c r="B98" s="38">
        <v>600</v>
      </c>
      <c r="C98" s="22">
        <f>SUM(C99:C102)</f>
        <v>0</v>
      </c>
      <c r="D98" s="22"/>
      <c r="E98" s="18"/>
      <c r="F98" s="18"/>
      <c r="G98" s="18"/>
      <c r="H98" s="18"/>
      <c r="I98" s="18"/>
      <c r="J98" s="72"/>
    </row>
    <row r="99" spans="1:10" s="24" customFormat="1" ht="20.100000000000001" customHeight="1" x14ac:dyDescent="0.25">
      <c r="A99" s="20" t="s">
        <v>100</v>
      </c>
      <c r="B99" s="37">
        <v>601</v>
      </c>
      <c r="C99" s="17"/>
      <c r="D99" s="17"/>
      <c r="E99" s="19">
        <f t="shared" ref="E99:E107" si="4">SUM(F99:I99)</f>
        <v>0</v>
      </c>
      <c r="F99" s="19"/>
      <c r="G99" s="19"/>
      <c r="H99" s="19"/>
      <c r="I99" s="19"/>
      <c r="J99" s="72"/>
    </row>
    <row r="100" spans="1:10" s="24" customFormat="1" ht="20.100000000000001" customHeight="1" x14ac:dyDescent="0.25">
      <c r="A100" s="20" t="s">
        <v>101</v>
      </c>
      <c r="B100" s="37">
        <v>602</v>
      </c>
      <c r="C100" s="17"/>
      <c r="D100" s="17"/>
      <c r="E100" s="19">
        <f t="shared" si="4"/>
        <v>0</v>
      </c>
      <c r="F100" s="19"/>
      <c r="G100" s="19"/>
      <c r="H100" s="19"/>
      <c r="I100" s="19"/>
      <c r="J100" s="72"/>
    </row>
    <row r="101" spans="1:10" s="24" customFormat="1" ht="20.100000000000001" customHeight="1" x14ac:dyDescent="0.25">
      <c r="A101" s="20" t="s">
        <v>102</v>
      </c>
      <c r="B101" s="37">
        <v>603</v>
      </c>
      <c r="C101" s="17"/>
      <c r="D101" s="17"/>
      <c r="E101" s="19">
        <f t="shared" si="4"/>
        <v>0</v>
      </c>
      <c r="F101" s="19"/>
      <c r="G101" s="19"/>
      <c r="H101" s="19"/>
      <c r="I101" s="19"/>
      <c r="J101" s="72"/>
    </row>
    <row r="102" spans="1:10" s="24" customFormat="1" ht="20.100000000000001" customHeight="1" x14ac:dyDescent="0.25">
      <c r="A102" s="15" t="s">
        <v>103</v>
      </c>
      <c r="B102" s="38">
        <v>610</v>
      </c>
      <c r="C102" s="17"/>
      <c r="D102" s="52"/>
      <c r="E102" s="52">
        <f t="shared" si="4"/>
        <v>0</v>
      </c>
      <c r="F102" s="19"/>
      <c r="G102" s="19"/>
      <c r="H102" s="19"/>
      <c r="I102" s="19"/>
      <c r="J102" s="72"/>
    </row>
    <row r="103" spans="1:10" s="24" customFormat="1" ht="39.75" customHeight="1" x14ac:dyDescent="0.25">
      <c r="A103" s="15" t="s">
        <v>104</v>
      </c>
      <c r="B103" s="38">
        <v>620</v>
      </c>
      <c r="C103" s="22">
        <f>SUM(C104:C107)</f>
        <v>0</v>
      </c>
      <c r="D103" s="33">
        <f>SUM(D104:D107)</f>
        <v>0</v>
      </c>
      <c r="E103" s="23"/>
      <c r="F103" s="18"/>
      <c r="G103" s="18"/>
      <c r="H103" s="18"/>
      <c r="I103" s="18"/>
      <c r="J103" s="72"/>
    </row>
    <row r="104" spans="1:10" s="24" customFormat="1" ht="20.100000000000001" customHeight="1" x14ac:dyDescent="0.25">
      <c r="A104" s="20" t="s">
        <v>100</v>
      </c>
      <c r="B104" s="37">
        <v>621</v>
      </c>
      <c r="C104" s="17"/>
      <c r="D104" s="17"/>
      <c r="E104" s="19">
        <f t="shared" si="4"/>
        <v>0</v>
      </c>
      <c r="F104" s="19"/>
      <c r="G104" s="19"/>
      <c r="H104" s="19"/>
      <c r="I104" s="19"/>
      <c r="J104" s="72"/>
    </row>
    <row r="105" spans="1:10" s="24" customFormat="1" ht="20.100000000000001" customHeight="1" x14ac:dyDescent="0.25">
      <c r="A105" s="20" t="s">
        <v>101</v>
      </c>
      <c r="B105" s="37">
        <v>622</v>
      </c>
      <c r="C105" s="17"/>
      <c r="D105" s="17"/>
      <c r="E105" s="19">
        <f t="shared" si="4"/>
        <v>0</v>
      </c>
      <c r="F105" s="19"/>
      <c r="G105" s="19"/>
      <c r="H105" s="19"/>
      <c r="I105" s="19"/>
      <c r="J105" s="72"/>
    </row>
    <row r="106" spans="1:10" s="24" customFormat="1" ht="20.100000000000001" customHeight="1" x14ac:dyDescent="0.25">
      <c r="A106" s="20" t="s">
        <v>102</v>
      </c>
      <c r="B106" s="37">
        <v>623</v>
      </c>
      <c r="C106" s="17"/>
      <c r="D106" s="17"/>
      <c r="E106" s="19">
        <f t="shared" si="4"/>
        <v>0</v>
      </c>
      <c r="F106" s="19"/>
      <c r="G106" s="19"/>
      <c r="H106" s="19"/>
      <c r="I106" s="19"/>
      <c r="J106" s="72"/>
    </row>
    <row r="107" spans="1:10" s="24" customFormat="1" ht="20.100000000000001" customHeight="1" x14ac:dyDescent="0.25">
      <c r="A107" s="15" t="s">
        <v>65</v>
      </c>
      <c r="B107" s="38">
        <v>630</v>
      </c>
      <c r="C107" s="17"/>
      <c r="D107" s="17"/>
      <c r="E107" s="19">
        <f t="shared" si="4"/>
        <v>0</v>
      </c>
      <c r="F107" s="19"/>
      <c r="G107" s="19"/>
      <c r="H107" s="19"/>
      <c r="I107" s="19"/>
      <c r="J107" s="72"/>
    </row>
    <row r="108" spans="1:10" ht="20.100000000000001" customHeight="1" x14ac:dyDescent="0.25">
      <c r="A108" s="69" t="s">
        <v>105</v>
      </c>
      <c r="B108" s="39">
        <v>700</v>
      </c>
      <c r="C108" s="40">
        <f>SUM(C36+C37+C38+C76+C88+C98)</f>
        <v>0</v>
      </c>
      <c r="D108" s="40">
        <f>SUM(D36+D37+D38+D76+D88+D98+D102)</f>
        <v>0</v>
      </c>
      <c r="E108" s="40">
        <f>SUM(F108:I108)</f>
        <v>3590270</v>
      </c>
      <c r="F108" s="40">
        <f>F36+F37+F102+F39+F76+F88+F98</f>
        <v>864817</v>
      </c>
      <c r="G108" s="40">
        <f>G36+G37+G102+G39+G76+G88+G98</f>
        <v>995817</v>
      </c>
      <c r="H108" s="40">
        <f>H36+H37+H102+H39+H76+H88+H98</f>
        <v>864818</v>
      </c>
      <c r="I108" s="40">
        <f>I36+I37+I102+I39+I76+I88+I98</f>
        <v>864818</v>
      </c>
      <c r="J108" s="72"/>
    </row>
    <row r="109" spans="1:10" ht="20.100000000000001" customHeight="1" x14ac:dyDescent="0.25">
      <c r="A109" s="69" t="s">
        <v>106</v>
      </c>
      <c r="B109" s="39">
        <v>800</v>
      </c>
      <c r="C109" s="40">
        <f>C43+C48+C49+C56+C57+C58+C60+C61+C62+C90+C103</f>
        <v>0</v>
      </c>
      <c r="D109" s="40">
        <f>D43+D48+D49+D56+D57+D58+D60+D61+D62+D90+D103+D59+D79+D107</f>
        <v>0</v>
      </c>
      <c r="E109" s="40">
        <f>SUM(F109:I109)</f>
        <v>3870270</v>
      </c>
      <c r="F109" s="40">
        <f>F42+F62+F79+F90+F103+F107</f>
        <v>971564</v>
      </c>
      <c r="G109" s="40">
        <f>G42+G62+G79+G90+G103+G107</f>
        <v>985567</v>
      </c>
      <c r="H109" s="40">
        <f>H42+H62+H79+H90+H103+H107</f>
        <v>953569</v>
      </c>
      <c r="I109" s="40">
        <f>I42+I62+I79+I90+I103+I107</f>
        <v>959570</v>
      </c>
      <c r="J109" s="72"/>
    </row>
    <row r="110" spans="1:10" ht="46.5" customHeight="1" x14ac:dyDescent="0.25">
      <c r="A110" s="15" t="s">
        <v>107</v>
      </c>
      <c r="B110" s="16">
        <v>850</v>
      </c>
      <c r="C110" s="17"/>
      <c r="D110" s="17">
        <f t="shared" ref="D110:I110" si="5">D108-D109</f>
        <v>0</v>
      </c>
      <c r="E110" s="18">
        <f t="shared" si="5"/>
        <v>-280000</v>
      </c>
      <c r="F110" s="41">
        <f t="shared" si="5"/>
        <v>-106747</v>
      </c>
      <c r="G110" s="41">
        <f t="shared" si="5"/>
        <v>10250</v>
      </c>
      <c r="H110" s="41">
        <f t="shared" si="5"/>
        <v>-88751</v>
      </c>
      <c r="I110" s="41">
        <f t="shared" si="5"/>
        <v>-94752</v>
      </c>
      <c r="J110" s="72"/>
    </row>
    <row r="111" spans="1:10" ht="19.5" customHeight="1" x14ac:dyDescent="0.25">
      <c r="A111" s="84" t="s">
        <v>108</v>
      </c>
      <c r="B111" s="84"/>
      <c r="C111" s="42"/>
      <c r="D111" s="42"/>
      <c r="E111" s="43"/>
      <c r="F111" s="43" t="s">
        <v>109</v>
      </c>
      <c r="G111" s="43" t="s">
        <v>110</v>
      </c>
      <c r="H111" s="43" t="s">
        <v>111</v>
      </c>
      <c r="I111" s="43" t="s">
        <v>112</v>
      </c>
      <c r="J111" s="72"/>
    </row>
    <row r="112" spans="1:10" ht="19.5" customHeight="1" x14ac:dyDescent="0.25">
      <c r="A112" s="15" t="s">
        <v>113</v>
      </c>
      <c r="B112" s="16">
        <v>900</v>
      </c>
      <c r="C112" s="17"/>
      <c r="D112" s="17"/>
      <c r="E112" s="17"/>
      <c r="F112" s="55">
        <v>26</v>
      </c>
      <c r="G112" s="55">
        <v>26</v>
      </c>
      <c r="H112" s="55"/>
      <c r="I112" s="55"/>
      <c r="J112" s="72"/>
    </row>
    <row r="113" spans="1:10" ht="19.5" customHeight="1" x14ac:dyDescent="0.25">
      <c r="A113" s="15" t="s">
        <v>114</v>
      </c>
      <c r="B113" s="16">
        <v>910</v>
      </c>
      <c r="C113" s="17"/>
      <c r="D113" s="17"/>
      <c r="E113" s="17"/>
      <c r="F113" s="19">
        <v>4591595.34</v>
      </c>
      <c r="G113" s="19">
        <v>4591421.34</v>
      </c>
      <c r="H113" s="19"/>
      <c r="I113" s="19"/>
      <c r="J113" s="72"/>
    </row>
    <row r="114" spans="1:10" ht="19.5" customHeight="1" x14ac:dyDescent="0.25">
      <c r="A114" s="15" t="s">
        <v>115</v>
      </c>
      <c r="B114" s="16">
        <v>920</v>
      </c>
      <c r="C114" s="17"/>
      <c r="D114" s="17"/>
      <c r="E114" s="17"/>
      <c r="F114" s="17">
        <f>-G114-F1133</f>
        <v>0</v>
      </c>
      <c r="G114" s="17">
        <f>-H114-G1133</f>
        <v>0</v>
      </c>
      <c r="H114" s="17">
        <f>-I114-H1133</f>
        <v>0</v>
      </c>
      <c r="I114" s="17">
        <v>0</v>
      </c>
      <c r="J114" s="72"/>
    </row>
    <row r="115" spans="1:10" ht="42" customHeight="1" x14ac:dyDescent="0.25">
      <c r="A115" s="15" t="s">
        <v>116</v>
      </c>
      <c r="B115" s="16">
        <v>930</v>
      </c>
      <c r="C115" s="17"/>
      <c r="D115" s="17"/>
      <c r="E115" s="17"/>
      <c r="F115" s="17">
        <f>-H1115</f>
        <v>0</v>
      </c>
      <c r="G115" s="17">
        <f>-I1115</f>
        <v>0</v>
      </c>
      <c r="H115" s="17">
        <f>-J1115</f>
        <v>0</v>
      </c>
      <c r="I115" s="17">
        <v>0</v>
      </c>
      <c r="J115" s="72"/>
    </row>
    <row r="116" spans="1:10" ht="19.5" customHeight="1" x14ac:dyDescent="0.25">
      <c r="A116" s="67"/>
      <c r="B116" s="44"/>
      <c r="C116" s="45"/>
      <c r="D116" s="45"/>
      <c r="E116" s="45"/>
      <c r="F116" s="45"/>
      <c r="G116" s="45"/>
      <c r="H116" s="45"/>
      <c r="I116" s="45"/>
    </row>
    <row r="117" spans="1:10" ht="16.5" customHeight="1" x14ac:dyDescent="0.25">
      <c r="A117" s="67"/>
      <c r="C117" s="46"/>
      <c r="D117" s="47"/>
      <c r="E117" s="47"/>
      <c r="F117" s="47"/>
      <c r="G117" s="47"/>
      <c r="H117" s="47"/>
      <c r="I117" s="47"/>
    </row>
    <row r="118" spans="1:10" ht="20.100000000000001" customHeight="1" x14ac:dyDescent="0.25">
      <c r="A118" s="53" t="s">
        <v>154</v>
      </c>
      <c r="B118" s="44"/>
      <c r="C118" s="90" t="s">
        <v>117</v>
      </c>
      <c r="D118" s="90"/>
      <c r="E118" s="90"/>
      <c r="F118" s="48"/>
      <c r="G118" s="91" t="s">
        <v>136</v>
      </c>
      <c r="H118" s="91"/>
      <c r="I118" s="91"/>
    </row>
    <row r="119" spans="1:10" s="24" customFormat="1" ht="20.100000000000001" customHeight="1" x14ac:dyDescent="0.25">
      <c r="A119" s="73" t="s">
        <v>118</v>
      </c>
      <c r="B119" s="1"/>
      <c r="C119" s="92" t="s">
        <v>119</v>
      </c>
      <c r="D119" s="92"/>
      <c r="E119" s="92"/>
      <c r="F119" s="49"/>
      <c r="G119" s="93" t="s">
        <v>120</v>
      </c>
      <c r="H119" s="93"/>
      <c r="I119" s="93"/>
      <c r="J119" s="60"/>
    </row>
    <row r="120" spans="1:10" ht="20.100000000000001" customHeight="1" x14ac:dyDescent="0.25">
      <c r="A120" s="67"/>
      <c r="C120" s="46"/>
      <c r="D120" s="47"/>
      <c r="E120" s="47"/>
      <c r="F120" s="47"/>
      <c r="G120" s="47"/>
      <c r="H120" s="47"/>
      <c r="I120" s="47"/>
    </row>
    <row r="121" spans="1:10" x14ac:dyDescent="0.25">
      <c r="A121" s="67"/>
      <c r="C121" s="46"/>
      <c r="D121" s="47"/>
      <c r="E121" s="47"/>
      <c r="F121" s="47"/>
      <c r="G121" s="47"/>
      <c r="H121" s="47"/>
      <c r="I121" s="47"/>
    </row>
    <row r="122" spans="1:10" x14ac:dyDescent="0.25">
      <c r="A122" s="67"/>
      <c r="C122" s="46"/>
      <c r="D122" s="47"/>
      <c r="E122" s="47"/>
      <c r="F122" s="47"/>
      <c r="G122" s="47"/>
      <c r="H122" s="47"/>
      <c r="I122" s="47"/>
    </row>
    <row r="123" spans="1:10" x14ac:dyDescent="0.25">
      <c r="A123" s="67"/>
      <c r="C123" s="46"/>
      <c r="D123" s="47"/>
      <c r="E123" s="47"/>
      <c r="F123" s="47"/>
      <c r="G123" s="47"/>
      <c r="H123" s="47"/>
      <c r="I123" s="47"/>
    </row>
    <row r="124" spans="1:10" x14ac:dyDescent="0.25">
      <c r="A124" s="67"/>
      <c r="C124" s="46"/>
      <c r="D124" s="47"/>
      <c r="E124" s="47"/>
      <c r="F124" s="47"/>
      <c r="G124" s="47"/>
      <c r="H124" s="47"/>
      <c r="I124" s="47"/>
    </row>
    <row r="125" spans="1:10" x14ac:dyDescent="0.25">
      <c r="A125" s="67"/>
      <c r="C125" s="46"/>
      <c r="D125" s="47"/>
      <c r="E125" s="47"/>
      <c r="F125" s="47"/>
      <c r="G125" s="47"/>
      <c r="H125" s="47"/>
      <c r="I125" s="47"/>
    </row>
    <row r="126" spans="1:10" x14ac:dyDescent="0.25">
      <c r="A126" s="67"/>
      <c r="C126" s="46"/>
      <c r="D126" s="47"/>
      <c r="E126" s="47"/>
      <c r="F126" s="47"/>
      <c r="G126" s="47"/>
      <c r="H126" s="47"/>
      <c r="I126" s="47"/>
    </row>
    <row r="127" spans="1:10" x14ac:dyDescent="0.25">
      <c r="A127" s="67"/>
      <c r="C127" s="46"/>
      <c r="D127" s="47"/>
      <c r="E127" s="47"/>
      <c r="F127" s="47"/>
      <c r="G127" s="47"/>
      <c r="H127" s="47"/>
      <c r="I127" s="47"/>
    </row>
    <row r="128" spans="1:10" x14ac:dyDescent="0.25">
      <c r="A128" s="67"/>
      <c r="C128" s="46"/>
      <c r="D128" s="47"/>
      <c r="E128" s="47"/>
      <c r="F128" s="47"/>
      <c r="G128" s="47"/>
      <c r="H128" s="47"/>
      <c r="I128" s="47"/>
    </row>
    <row r="129" spans="1:9" x14ac:dyDescent="0.25">
      <c r="A129" s="67"/>
      <c r="C129" s="46"/>
      <c r="D129" s="47"/>
      <c r="E129" s="47"/>
      <c r="F129" s="47"/>
      <c r="G129" s="47"/>
      <c r="H129" s="47"/>
      <c r="I129" s="47"/>
    </row>
    <row r="130" spans="1:9" x14ac:dyDescent="0.25">
      <c r="A130" s="67"/>
      <c r="C130" s="46"/>
      <c r="D130" s="47"/>
      <c r="E130" s="47"/>
      <c r="F130" s="47"/>
      <c r="G130" s="47"/>
      <c r="H130" s="47"/>
      <c r="I130" s="47"/>
    </row>
    <row r="131" spans="1:9" x14ac:dyDescent="0.25">
      <c r="A131" s="67"/>
      <c r="C131" s="46"/>
      <c r="D131" s="47"/>
      <c r="E131" s="47"/>
      <c r="F131" s="47"/>
      <c r="G131" s="47"/>
      <c r="H131" s="47"/>
      <c r="I131" s="47"/>
    </row>
    <row r="132" spans="1:9" x14ac:dyDescent="0.25">
      <c r="A132" s="67"/>
      <c r="C132" s="46"/>
      <c r="D132" s="47"/>
      <c r="E132" s="47"/>
      <c r="F132" s="47"/>
      <c r="G132" s="47"/>
      <c r="H132" s="47"/>
      <c r="I132" s="47"/>
    </row>
    <row r="133" spans="1:9" x14ac:dyDescent="0.25">
      <c r="A133" s="67"/>
      <c r="C133" s="46"/>
      <c r="D133" s="47"/>
      <c r="E133" s="47"/>
      <c r="F133" s="47"/>
      <c r="G133" s="47"/>
      <c r="H133" s="47"/>
      <c r="I133" s="47"/>
    </row>
    <row r="134" spans="1:9" x14ac:dyDescent="0.25">
      <c r="A134" s="67"/>
      <c r="C134" s="46"/>
      <c r="D134" s="47"/>
      <c r="E134" s="47"/>
      <c r="F134" s="47"/>
      <c r="G134" s="47"/>
      <c r="H134" s="47"/>
      <c r="I134" s="47"/>
    </row>
    <row r="135" spans="1:9" x14ac:dyDescent="0.25">
      <c r="A135" s="67"/>
      <c r="C135" s="46"/>
      <c r="D135" s="47"/>
      <c r="E135" s="47"/>
      <c r="F135" s="47"/>
      <c r="G135" s="47"/>
      <c r="H135" s="47"/>
      <c r="I135" s="47"/>
    </row>
    <row r="136" spans="1:9" x14ac:dyDescent="0.25">
      <c r="A136" s="67"/>
      <c r="C136" s="46"/>
      <c r="D136" s="47"/>
      <c r="E136" s="47"/>
      <c r="F136" s="47"/>
      <c r="G136" s="47"/>
      <c r="H136" s="47"/>
      <c r="I136" s="47"/>
    </row>
    <row r="137" spans="1:9" x14ac:dyDescent="0.25">
      <c r="A137" s="67"/>
      <c r="C137" s="46"/>
      <c r="D137" s="47"/>
      <c r="E137" s="47"/>
      <c r="F137" s="47"/>
      <c r="G137" s="47"/>
      <c r="H137" s="47"/>
      <c r="I137" s="47"/>
    </row>
    <row r="138" spans="1:9" x14ac:dyDescent="0.25">
      <c r="A138" s="67"/>
      <c r="C138" s="46"/>
      <c r="D138" s="47"/>
      <c r="E138" s="47"/>
      <c r="F138" s="47"/>
      <c r="G138" s="47"/>
      <c r="H138" s="47"/>
      <c r="I138" s="47"/>
    </row>
    <row r="139" spans="1:9" x14ac:dyDescent="0.25">
      <c r="A139" s="67"/>
      <c r="C139" s="46"/>
      <c r="D139" s="47"/>
      <c r="E139" s="47"/>
      <c r="F139" s="47"/>
      <c r="G139" s="47"/>
      <c r="H139" s="47"/>
      <c r="I139" s="47"/>
    </row>
    <row r="140" spans="1:9" x14ac:dyDescent="0.25">
      <c r="A140" s="67"/>
      <c r="C140" s="46"/>
      <c r="D140" s="47"/>
      <c r="E140" s="47"/>
      <c r="F140" s="47"/>
      <c r="G140" s="47"/>
      <c r="H140" s="47"/>
      <c r="I140" s="47"/>
    </row>
    <row r="141" spans="1:9" x14ac:dyDescent="0.25">
      <c r="A141" s="67"/>
      <c r="C141" s="46"/>
      <c r="D141" s="47"/>
      <c r="E141" s="47"/>
      <c r="F141" s="47"/>
      <c r="G141" s="47"/>
      <c r="H141" s="47"/>
      <c r="I141" s="47"/>
    </row>
    <row r="142" spans="1:9" x14ac:dyDescent="0.25">
      <c r="A142" s="67"/>
      <c r="C142" s="46"/>
      <c r="D142" s="47"/>
      <c r="E142" s="47"/>
      <c r="F142" s="47"/>
      <c r="G142" s="47"/>
      <c r="H142" s="47"/>
      <c r="I142" s="47"/>
    </row>
    <row r="143" spans="1:9" x14ac:dyDescent="0.25">
      <c r="A143" s="67"/>
      <c r="C143" s="46"/>
      <c r="D143" s="47"/>
      <c r="E143" s="47"/>
      <c r="F143" s="47"/>
      <c r="G143" s="47"/>
      <c r="H143" s="47"/>
      <c r="I143" s="47"/>
    </row>
    <row r="144" spans="1:9" x14ac:dyDescent="0.25">
      <c r="A144" s="67"/>
      <c r="C144" s="46"/>
      <c r="D144" s="47"/>
      <c r="E144" s="47"/>
      <c r="F144" s="47"/>
      <c r="G144" s="47"/>
      <c r="H144" s="47"/>
      <c r="I144" s="47"/>
    </row>
    <row r="145" spans="1:9" x14ac:dyDescent="0.25">
      <c r="A145" s="67"/>
      <c r="C145" s="46"/>
      <c r="D145" s="47"/>
      <c r="E145" s="47"/>
      <c r="F145" s="47"/>
      <c r="G145" s="47"/>
      <c r="H145" s="47"/>
      <c r="I145" s="47"/>
    </row>
    <row r="146" spans="1:9" x14ac:dyDescent="0.25">
      <c r="A146" s="67"/>
      <c r="C146" s="46"/>
      <c r="D146" s="47"/>
      <c r="E146" s="47"/>
      <c r="F146" s="47"/>
      <c r="G146" s="47"/>
      <c r="H146" s="47"/>
      <c r="I146" s="47"/>
    </row>
    <row r="147" spans="1:9" x14ac:dyDescent="0.25">
      <c r="A147" s="67"/>
      <c r="C147" s="46"/>
      <c r="D147" s="47"/>
      <c r="E147" s="47"/>
      <c r="F147" s="47"/>
      <c r="G147" s="47"/>
      <c r="H147" s="47"/>
      <c r="I147" s="47"/>
    </row>
    <row r="148" spans="1:9" x14ac:dyDescent="0.25">
      <c r="A148" s="67"/>
      <c r="C148" s="46"/>
      <c r="D148" s="47"/>
      <c r="E148" s="47"/>
      <c r="F148" s="47"/>
      <c r="G148" s="47"/>
      <c r="H148" s="47"/>
      <c r="I148" s="47"/>
    </row>
    <row r="149" spans="1:9" x14ac:dyDescent="0.25">
      <c r="A149" s="67"/>
      <c r="C149" s="46"/>
      <c r="D149" s="47"/>
      <c r="E149" s="47"/>
      <c r="F149" s="47"/>
      <c r="G149" s="47"/>
      <c r="H149" s="47"/>
      <c r="I149" s="47"/>
    </row>
    <row r="150" spans="1:9" x14ac:dyDescent="0.25">
      <c r="A150" s="67"/>
      <c r="C150" s="46"/>
      <c r="D150" s="47"/>
      <c r="E150" s="47"/>
      <c r="F150" s="47"/>
      <c r="G150" s="47"/>
      <c r="H150" s="47"/>
      <c r="I150" s="47"/>
    </row>
    <row r="151" spans="1:9" x14ac:dyDescent="0.25">
      <c r="A151" s="67"/>
      <c r="C151" s="46"/>
      <c r="D151" s="47"/>
      <c r="E151" s="47"/>
      <c r="F151" s="47"/>
      <c r="G151" s="47"/>
      <c r="H151" s="47"/>
      <c r="I151" s="47"/>
    </row>
    <row r="152" spans="1:9" x14ac:dyDescent="0.25">
      <c r="A152" s="67"/>
      <c r="C152" s="46"/>
      <c r="D152" s="47"/>
      <c r="E152" s="47"/>
      <c r="F152" s="47"/>
      <c r="G152" s="47"/>
      <c r="H152" s="47"/>
      <c r="I152" s="47"/>
    </row>
    <row r="153" spans="1:9" x14ac:dyDescent="0.25">
      <c r="A153" s="67"/>
      <c r="C153" s="46"/>
      <c r="D153" s="47"/>
      <c r="E153" s="47"/>
      <c r="F153" s="47"/>
      <c r="G153" s="47"/>
      <c r="H153" s="47"/>
      <c r="I153" s="47"/>
    </row>
    <row r="154" spans="1:9" x14ac:dyDescent="0.25">
      <c r="A154" s="67"/>
      <c r="C154" s="46"/>
      <c r="D154" s="47"/>
      <c r="E154" s="47"/>
      <c r="F154" s="47"/>
      <c r="G154" s="47"/>
      <c r="H154" s="47"/>
      <c r="I154" s="47"/>
    </row>
    <row r="155" spans="1:9" x14ac:dyDescent="0.25">
      <c r="A155" s="67"/>
      <c r="C155" s="46"/>
      <c r="D155" s="47"/>
      <c r="E155" s="47"/>
      <c r="F155" s="47"/>
      <c r="G155" s="47"/>
      <c r="H155" s="47"/>
      <c r="I155" s="47"/>
    </row>
    <row r="156" spans="1:9" x14ac:dyDescent="0.25">
      <c r="A156" s="67"/>
      <c r="C156" s="46"/>
      <c r="D156" s="47"/>
      <c r="E156" s="47"/>
      <c r="F156" s="47"/>
      <c r="G156" s="47"/>
      <c r="H156" s="47"/>
      <c r="I156" s="47"/>
    </row>
    <row r="157" spans="1:9" x14ac:dyDescent="0.25">
      <c r="A157" s="67"/>
      <c r="C157" s="46"/>
      <c r="D157" s="47"/>
      <c r="E157" s="47"/>
      <c r="F157" s="47"/>
      <c r="G157" s="47"/>
      <c r="H157" s="47"/>
      <c r="I157" s="47"/>
    </row>
    <row r="158" spans="1:9" x14ac:dyDescent="0.25">
      <c r="A158" s="67"/>
      <c r="C158" s="46"/>
      <c r="D158" s="47"/>
      <c r="E158" s="47"/>
      <c r="F158" s="47"/>
      <c r="G158" s="47"/>
      <c r="H158" s="47"/>
      <c r="I158" s="47"/>
    </row>
    <row r="159" spans="1:9" x14ac:dyDescent="0.25">
      <c r="A159" s="67"/>
      <c r="C159" s="46"/>
      <c r="D159" s="47"/>
      <c r="E159" s="47"/>
      <c r="F159" s="47"/>
      <c r="G159" s="47"/>
      <c r="H159" s="47"/>
      <c r="I159" s="47"/>
    </row>
    <row r="160" spans="1:9" x14ac:dyDescent="0.25">
      <c r="A160" s="67"/>
      <c r="C160" s="46"/>
      <c r="D160" s="47"/>
      <c r="E160" s="47"/>
      <c r="F160" s="47"/>
      <c r="G160" s="47"/>
      <c r="H160" s="47"/>
      <c r="I160" s="47"/>
    </row>
    <row r="161" spans="1:1" x14ac:dyDescent="0.25">
      <c r="A161" s="50"/>
    </row>
    <row r="162" spans="1:1" x14ac:dyDescent="0.25">
      <c r="A162" s="50"/>
    </row>
    <row r="163" spans="1:1" x14ac:dyDescent="0.25">
      <c r="A163" s="50"/>
    </row>
    <row r="164" spans="1:1" x14ac:dyDescent="0.25">
      <c r="A164" s="50"/>
    </row>
    <row r="165" spans="1:1" x14ac:dyDescent="0.25">
      <c r="A165" s="50"/>
    </row>
    <row r="166" spans="1:1" x14ac:dyDescent="0.25">
      <c r="A166" s="50"/>
    </row>
    <row r="167" spans="1:1" x14ac:dyDescent="0.25">
      <c r="A167" s="50"/>
    </row>
    <row r="168" spans="1:1" x14ac:dyDescent="0.25">
      <c r="A168" s="50"/>
    </row>
    <row r="169" spans="1:1" x14ac:dyDescent="0.25">
      <c r="A169" s="50"/>
    </row>
    <row r="170" spans="1:1" x14ac:dyDescent="0.25">
      <c r="A170" s="50"/>
    </row>
    <row r="171" spans="1:1" x14ac:dyDescent="0.25">
      <c r="A171" s="50"/>
    </row>
    <row r="172" spans="1:1" x14ac:dyDescent="0.25">
      <c r="A172" s="50"/>
    </row>
    <row r="173" spans="1:1" x14ac:dyDescent="0.25">
      <c r="A173" s="50"/>
    </row>
    <row r="174" spans="1:1" x14ac:dyDescent="0.25">
      <c r="A174" s="50"/>
    </row>
    <row r="175" spans="1:1" x14ac:dyDescent="0.25">
      <c r="A175" s="50"/>
    </row>
    <row r="176" spans="1:1" x14ac:dyDescent="0.25">
      <c r="A176" s="50"/>
    </row>
    <row r="177" spans="1:1" x14ac:dyDescent="0.25">
      <c r="A177" s="50"/>
    </row>
    <row r="178" spans="1:1" x14ac:dyDescent="0.25">
      <c r="A178" s="50"/>
    </row>
    <row r="179" spans="1:1" x14ac:dyDescent="0.25">
      <c r="A179" s="50"/>
    </row>
    <row r="180" spans="1:1" x14ac:dyDescent="0.25">
      <c r="A180" s="50"/>
    </row>
    <row r="181" spans="1:1" x14ac:dyDescent="0.25">
      <c r="A181" s="50"/>
    </row>
    <row r="182" spans="1:1" x14ac:dyDescent="0.25">
      <c r="A182" s="50"/>
    </row>
    <row r="183" spans="1:1" x14ac:dyDescent="0.25">
      <c r="A183" s="50"/>
    </row>
    <row r="184" spans="1:1" x14ac:dyDescent="0.25">
      <c r="A184" s="50"/>
    </row>
    <row r="185" spans="1:1" x14ac:dyDescent="0.25">
      <c r="A185" s="50"/>
    </row>
    <row r="186" spans="1:1" x14ac:dyDescent="0.25">
      <c r="A186" s="50"/>
    </row>
    <row r="187" spans="1:1" x14ac:dyDescent="0.25">
      <c r="A187" s="50"/>
    </row>
    <row r="188" spans="1:1" x14ac:dyDescent="0.25">
      <c r="A188" s="50"/>
    </row>
    <row r="189" spans="1:1" x14ac:dyDescent="0.25">
      <c r="A189" s="50"/>
    </row>
    <row r="190" spans="1:1" x14ac:dyDescent="0.25">
      <c r="A190" s="50"/>
    </row>
    <row r="191" spans="1:1" x14ac:dyDescent="0.25">
      <c r="A191" s="50"/>
    </row>
    <row r="192" spans="1:1" x14ac:dyDescent="0.25">
      <c r="A192" s="50"/>
    </row>
    <row r="193" spans="1:1" x14ac:dyDescent="0.25">
      <c r="A193" s="50"/>
    </row>
    <row r="194" spans="1:1" x14ac:dyDescent="0.25">
      <c r="A194" s="50"/>
    </row>
    <row r="195" spans="1:1" x14ac:dyDescent="0.25">
      <c r="A195" s="50"/>
    </row>
    <row r="196" spans="1:1" x14ac:dyDescent="0.25">
      <c r="A196" s="50"/>
    </row>
    <row r="197" spans="1:1" x14ac:dyDescent="0.25">
      <c r="A197" s="50"/>
    </row>
    <row r="198" spans="1:1" x14ac:dyDescent="0.25">
      <c r="A198" s="50"/>
    </row>
    <row r="199" spans="1:1" x14ac:dyDescent="0.25">
      <c r="A199" s="50"/>
    </row>
    <row r="200" spans="1:1" x14ac:dyDescent="0.25">
      <c r="A200" s="50"/>
    </row>
    <row r="201" spans="1:1" x14ac:dyDescent="0.25">
      <c r="A201" s="50"/>
    </row>
    <row r="202" spans="1:1" x14ac:dyDescent="0.25">
      <c r="A202" s="50"/>
    </row>
    <row r="203" spans="1:1" x14ac:dyDescent="0.25">
      <c r="A203" s="50"/>
    </row>
    <row r="204" spans="1:1" x14ac:dyDescent="0.25">
      <c r="A204" s="50"/>
    </row>
    <row r="205" spans="1:1" x14ac:dyDescent="0.25">
      <c r="A205" s="50"/>
    </row>
    <row r="206" spans="1:1" x14ac:dyDescent="0.25">
      <c r="A206" s="50"/>
    </row>
    <row r="207" spans="1:1" x14ac:dyDescent="0.25">
      <c r="A207" s="50"/>
    </row>
    <row r="208" spans="1:1" x14ac:dyDescent="0.25">
      <c r="A208" s="50"/>
    </row>
    <row r="209" spans="1:1" x14ac:dyDescent="0.25">
      <c r="A209" s="50"/>
    </row>
    <row r="210" spans="1:1" x14ac:dyDescent="0.25">
      <c r="A210" s="50"/>
    </row>
    <row r="211" spans="1:1" x14ac:dyDescent="0.25">
      <c r="A211" s="50"/>
    </row>
    <row r="212" spans="1:1" x14ac:dyDescent="0.25">
      <c r="A212" s="50"/>
    </row>
    <row r="213" spans="1:1" x14ac:dyDescent="0.25">
      <c r="A213" s="50"/>
    </row>
    <row r="214" spans="1:1" x14ac:dyDescent="0.25">
      <c r="A214" s="50"/>
    </row>
    <row r="215" spans="1:1" x14ac:dyDescent="0.25">
      <c r="A215" s="50"/>
    </row>
    <row r="216" spans="1:1" x14ac:dyDescent="0.25">
      <c r="A216" s="50"/>
    </row>
    <row r="217" spans="1:1" x14ac:dyDescent="0.25">
      <c r="A217" s="50"/>
    </row>
    <row r="218" spans="1:1" x14ac:dyDescent="0.25">
      <c r="A218" s="50"/>
    </row>
    <row r="219" spans="1:1" x14ac:dyDescent="0.25">
      <c r="A219" s="50"/>
    </row>
    <row r="220" spans="1:1" x14ac:dyDescent="0.25">
      <c r="A220" s="50"/>
    </row>
    <row r="221" spans="1:1" x14ac:dyDescent="0.25">
      <c r="A221" s="50"/>
    </row>
    <row r="222" spans="1:1" x14ac:dyDescent="0.25">
      <c r="A222" s="50"/>
    </row>
    <row r="223" spans="1:1" x14ac:dyDescent="0.25">
      <c r="A223" s="50"/>
    </row>
    <row r="224" spans="1:1" x14ac:dyDescent="0.25">
      <c r="A224" s="50"/>
    </row>
    <row r="225" spans="1:1" x14ac:dyDescent="0.25">
      <c r="A225" s="50"/>
    </row>
    <row r="226" spans="1:1" x14ac:dyDescent="0.25">
      <c r="A226" s="50"/>
    </row>
    <row r="227" spans="1:1" x14ac:dyDescent="0.25">
      <c r="A227" s="50"/>
    </row>
    <row r="228" spans="1:1" x14ac:dyDescent="0.25">
      <c r="A228" s="50"/>
    </row>
    <row r="229" spans="1:1" x14ac:dyDescent="0.25">
      <c r="A229" s="50"/>
    </row>
    <row r="230" spans="1:1" x14ac:dyDescent="0.25">
      <c r="A230" s="50"/>
    </row>
    <row r="231" spans="1:1" x14ac:dyDescent="0.25">
      <c r="A231" s="50"/>
    </row>
    <row r="232" spans="1:1" x14ac:dyDescent="0.25">
      <c r="A232" s="50"/>
    </row>
    <row r="233" spans="1:1" x14ac:dyDescent="0.25">
      <c r="A233" s="50"/>
    </row>
    <row r="234" spans="1:1" x14ac:dyDescent="0.25">
      <c r="A234" s="50"/>
    </row>
    <row r="235" spans="1:1" x14ac:dyDescent="0.25">
      <c r="A235" s="50"/>
    </row>
    <row r="236" spans="1:1" x14ac:dyDescent="0.25">
      <c r="A236" s="50"/>
    </row>
    <row r="237" spans="1:1" x14ac:dyDescent="0.25">
      <c r="A237" s="50"/>
    </row>
    <row r="238" spans="1:1" x14ac:dyDescent="0.25">
      <c r="A238" s="50"/>
    </row>
    <row r="239" spans="1:1" x14ac:dyDescent="0.25">
      <c r="A239" s="50"/>
    </row>
    <row r="240" spans="1:1" x14ac:dyDescent="0.25">
      <c r="A240" s="50"/>
    </row>
    <row r="241" spans="1:1" x14ac:dyDescent="0.25">
      <c r="A241" s="50"/>
    </row>
    <row r="242" spans="1:1" x14ac:dyDescent="0.25">
      <c r="A242" s="50"/>
    </row>
    <row r="243" spans="1:1" x14ac:dyDescent="0.25">
      <c r="A243" s="50"/>
    </row>
    <row r="244" spans="1:1" x14ac:dyDescent="0.25">
      <c r="A244" s="50"/>
    </row>
    <row r="245" spans="1:1" x14ac:dyDescent="0.25">
      <c r="A245" s="50"/>
    </row>
    <row r="246" spans="1:1" x14ac:dyDescent="0.25">
      <c r="A246" s="50"/>
    </row>
    <row r="247" spans="1:1" x14ac:dyDescent="0.25">
      <c r="A247" s="50"/>
    </row>
    <row r="248" spans="1:1" x14ac:dyDescent="0.25">
      <c r="A248" s="50"/>
    </row>
    <row r="249" spans="1:1" x14ac:dyDescent="0.25">
      <c r="A249" s="50"/>
    </row>
    <row r="250" spans="1:1" x14ac:dyDescent="0.25">
      <c r="A250" s="50"/>
    </row>
    <row r="251" spans="1:1" x14ac:dyDescent="0.25">
      <c r="A251" s="50"/>
    </row>
    <row r="252" spans="1:1" x14ac:dyDescent="0.25">
      <c r="A252" s="50"/>
    </row>
    <row r="253" spans="1:1" x14ac:dyDescent="0.25">
      <c r="A253" s="50"/>
    </row>
    <row r="254" spans="1:1" x14ac:dyDescent="0.25">
      <c r="A254" s="50"/>
    </row>
    <row r="255" spans="1:1" x14ac:dyDescent="0.25">
      <c r="A255" s="50"/>
    </row>
    <row r="256" spans="1:1" x14ac:dyDescent="0.25">
      <c r="A256" s="50"/>
    </row>
    <row r="257" spans="1:1" x14ac:dyDescent="0.25">
      <c r="A257" s="50"/>
    </row>
    <row r="258" spans="1:1" x14ac:dyDescent="0.25">
      <c r="A258" s="50"/>
    </row>
    <row r="259" spans="1:1" x14ac:dyDescent="0.25">
      <c r="A259" s="50"/>
    </row>
    <row r="260" spans="1:1" x14ac:dyDescent="0.25">
      <c r="A260" s="50"/>
    </row>
    <row r="261" spans="1:1" x14ac:dyDescent="0.25">
      <c r="A261" s="50"/>
    </row>
    <row r="262" spans="1:1" x14ac:dyDescent="0.25">
      <c r="A262" s="50"/>
    </row>
    <row r="263" spans="1:1" x14ac:dyDescent="0.25">
      <c r="A263" s="50"/>
    </row>
    <row r="264" spans="1:1" x14ac:dyDescent="0.25">
      <c r="A264" s="50"/>
    </row>
    <row r="265" spans="1:1" x14ac:dyDescent="0.25">
      <c r="A265" s="50"/>
    </row>
    <row r="266" spans="1:1" x14ac:dyDescent="0.25">
      <c r="A266" s="50"/>
    </row>
    <row r="267" spans="1:1" x14ac:dyDescent="0.25">
      <c r="A267" s="50"/>
    </row>
    <row r="268" spans="1:1" x14ac:dyDescent="0.25">
      <c r="A268" s="50"/>
    </row>
    <row r="269" spans="1:1" x14ac:dyDescent="0.25">
      <c r="A269" s="50"/>
    </row>
    <row r="270" spans="1:1" x14ac:dyDescent="0.25">
      <c r="A270" s="50"/>
    </row>
    <row r="271" spans="1:1" x14ac:dyDescent="0.25">
      <c r="A271" s="50"/>
    </row>
    <row r="272" spans="1:1" x14ac:dyDescent="0.25">
      <c r="A272" s="50"/>
    </row>
    <row r="273" spans="1:1" x14ac:dyDescent="0.25">
      <c r="A273" s="50"/>
    </row>
    <row r="274" spans="1:1" x14ac:dyDescent="0.25">
      <c r="A274" s="50"/>
    </row>
    <row r="275" spans="1:1" x14ac:dyDescent="0.25">
      <c r="A275" s="50"/>
    </row>
    <row r="276" spans="1:1" x14ac:dyDescent="0.25">
      <c r="A276" s="50"/>
    </row>
    <row r="277" spans="1:1" x14ac:dyDescent="0.25">
      <c r="A277" s="50"/>
    </row>
    <row r="278" spans="1:1" x14ac:dyDescent="0.25">
      <c r="A278" s="50"/>
    </row>
    <row r="279" spans="1:1" x14ac:dyDescent="0.25">
      <c r="A279" s="50"/>
    </row>
    <row r="280" spans="1:1" x14ac:dyDescent="0.25">
      <c r="A280" s="50"/>
    </row>
    <row r="281" spans="1:1" x14ac:dyDescent="0.25">
      <c r="A281" s="50"/>
    </row>
    <row r="282" spans="1:1" x14ac:dyDescent="0.25">
      <c r="A282" s="50"/>
    </row>
    <row r="283" spans="1:1" x14ac:dyDescent="0.25">
      <c r="A283" s="50"/>
    </row>
    <row r="284" spans="1:1" x14ac:dyDescent="0.25">
      <c r="A284" s="50"/>
    </row>
    <row r="285" spans="1:1" x14ac:dyDescent="0.25">
      <c r="A285" s="50"/>
    </row>
    <row r="286" spans="1:1" x14ac:dyDescent="0.25">
      <c r="A286" s="50"/>
    </row>
    <row r="287" spans="1:1" x14ac:dyDescent="0.25">
      <c r="A287" s="50"/>
    </row>
    <row r="288" spans="1:1" x14ac:dyDescent="0.25">
      <c r="A288" s="50"/>
    </row>
    <row r="289" spans="1:1" x14ac:dyDescent="0.25">
      <c r="A289" s="50"/>
    </row>
    <row r="290" spans="1:1" x14ac:dyDescent="0.25">
      <c r="A290" s="50"/>
    </row>
    <row r="291" spans="1:1" x14ac:dyDescent="0.25">
      <c r="A291" s="50"/>
    </row>
    <row r="292" spans="1:1" x14ac:dyDescent="0.25">
      <c r="A292" s="50"/>
    </row>
    <row r="293" spans="1:1" x14ac:dyDescent="0.25">
      <c r="A293" s="50"/>
    </row>
    <row r="294" spans="1:1" x14ac:dyDescent="0.25">
      <c r="A294" s="50"/>
    </row>
    <row r="295" spans="1:1" x14ac:dyDescent="0.25">
      <c r="A295" s="50"/>
    </row>
    <row r="296" spans="1:1" x14ac:dyDescent="0.25">
      <c r="A296" s="50"/>
    </row>
    <row r="297" spans="1:1" x14ac:dyDescent="0.25">
      <c r="A297" s="50"/>
    </row>
    <row r="298" spans="1:1" x14ac:dyDescent="0.25">
      <c r="A298" s="50"/>
    </row>
    <row r="299" spans="1:1" x14ac:dyDescent="0.25">
      <c r="A299" s="50"/>
    </row>
    <row r="300" spans="1:1" x14ac:dyDescent="0.25">
      <c r="A300" s="50"/>
    </row>
    <row r="301" spans="1:1" x14ac:dyDescent="0.25">
      <c r="A301" s="50"/>
    </row>
    <row r="302" spans="1:1" x14ac:dyDescent="0.25">
      <c r="A302" s="50"/>
    </row>
    <row r="303" spans="1:1" x14ac:dyDescent="0.25">
      <c r="A303" s="50"/>
    </row>
    <row r="304" spans="1:1" x14ac:dyDescent="0.25">
      <c r="A304" s="50"/>
    </row>
    <row r="305" spans="1:1" x14ac:dyDescent="0.25">
      <c r="A305" s="50"/>
    </row>
    <row r="306" spans="1:1" x14ac:dyDescent="0.25">
      <c r="A306" s="50"/>
    </row>
    <row r="307" spans="1:1" x14ac:dyDescent="0.25">
      <c r="A307" s="50"/>
    </row>
    <row r="308" spans="1:1" x14ac:dyDescent="0.25">
      <c r="A308" s="50"/>
    </row>
    <row r="309" spans="1:1" x14ac:dyDescent="0.25">
      <c r="A309" s="50"/>
    </row>
    <row r="310" spans="1:1" x14ac:dyDescent="0.25">
      <c r="A310" s="50"/>
    </row>
    <row r="311" spans="1:1" x14ac:dyDescent="0.25">
      <c r="A311" s="50"/>
    </row>
    <row r="312" spans="1:1" x14ac:dyDescent="0.25">
      <c r="A312" s="50"/>
    </row>
    <row r="313" spans="1:1" x14ac:dyDescent="0.25">
      <c r="A313" s="50"/>
    </row>
    <row r="314" spans="1:1" x14ac:dyDescent="0.25">
      <c r="A314" s="50"/>
    </row>
    <row r="315" spans="1:1" x14ac:dyDescent="0.25">
      <c r="A315" s="50"/>
    </row>
    <row r="316" spans="1:1" x14ac:dyDescent="0.25">
      <c r="A316" s="50"/>
    </row>
    <row r="317" spans="1:1" x14ac:dyDescent="0.25">
      <c r="A317" s="50"/>
    </row>
    <row r="318" spans="1:1" x14ac:dyDescent="0.25">
      <c r="A318" s="50"/>
    </row>
    <row r="319" spans="1:1" x14ac:dyDescent="0.25">
      <c r="A319" s="50"/>
    </row>
    <row r="320" spans="1:1" x14ac:dyDescent="0.25">
      <c r="A320" s="50"/>
    </row>
    <row r="321" spans="1:1" x14ac:dyDescent="0.25">
      <c r="A321" s="50"/>
    </row>
    <row r="322" spans="1:1" x14ac:dyDescent="0.25">
      <c r="A322" s="50"/>
    </row>
    <row r="323" spans="1:1" x14ac:dyDescent="0.25">
      <c r="A323" s="50"/>
    </row>
    <row r="324" spans="1:1" x14ac:dyDescent="0.25">
      <c r="A324" s="50"/>
    </row>
    <row r="325" spans="1:1" x14ac:dyDescent="0.25">
      <c r="A325" s="50"/>
    </row>
    <row r="326" spans="1:1" x14ac:dyDescent="0.25">
      <c r="A326" s="50"/>
    </row>
    <row r="327" spans="1:1" x14ac:dyDescent="0.25">
      <c r="A327" s="50"/>
    </row>
  </sheetData>
  <mergeCells count="38">
    <mergeCell ref="A111:B111"/>
    <mergeCell ref="C118:E118"/>
    <mergeCell ref="G118:I118"/>
    <mergeCell ref="C119:E119"/>
    <mergeCell ref="G119:I119"/>
    <mergeCell ref="J31:J32"/>
    <mergeCell ref="A34:I34"/>
    <mergeCell ref="A35:J35"/>
    <mergeCell ref="A80:I80"/>
    <mergeCell ref="A87:I87"/>
    <mergeCell ref="A97:I97"/>
    <mergeCell ref="A28:I28"/>
    <mergeCell ref="A29:I29"/>
    <mergeCell ref="B30:G30"/>
    <mergeCell ref="A31:A32"/>
    <mergeCell ref="B31:B32"/>
    <mergeCell ref="C31:C32"/>
    <mergeCell ref="D31:D32"/>
    <mergeCell ref="E31:E32"/>
    <mergeCell ref="F31:I31"/>
    <mergeCell ref="B26:I26"/>
    <mergeCell ref="B17:F17"/>
    <mergeCell ref="B18:G18"/>
    <mergeCell ref="B19:E19"/>
    <mergeCell ref="B20:E20"/>
    <mergeCell ref="B21:E21"/>
    <mergeCell ref="F21:H21"/>
    <mergeCell ref="B22:E22"/>
    <mergeCell ref="F22:H22"/>
    <mergeCell ref="B23:E23"/>
    <mergeCell ref="B24:F24"/>
    <mergeCell ref="B25:E25"/>
    <mergeCell ref="B16:E16"/>
    <mergeCell ref="H4:I4"/>
    <mergeCell ref="H13:I13"/>
    <mergeCell ref="B14:E14"/>
    <mergeCell ref="H14:I14"/>
    <mergeCell ref="B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326"/>
  <sheetViews>
    <sheetView topLeftCell="A103" workbookViewId="0">
      <selection activeCell="J91" sqref="J91"/>
    </sheetView>
  </sheetViews>
  <sheetFormatPr defaultColWidth="9.109375" defaultRowHeight="18" x14ac:dyDescent="0.25"/>
  <cols>
    <col min="1" max="1" width="54.109375" style="1" customWidth="1"/>
    <col min="2" max="2" width="14.5546875" style="66" customWidth="1"/>
    <col min="3" max="3" width="8.109375" style="66" customWidth="1"/>
    <col min="4" max="4" width="11.5546875" style="66" customWidth="1"/>
    <col min="5" max="5" width="19.33203125" style="1" customWidth="1"/>
    <col min="6" max="6" width="15.6640625" style="1" customWidth="1"/>
    <col min="7" max="8" width="16.5546875" style="1" customWidth="1"/>
    <col min="9" max="9" width="17" style="1" customWidth="1"/>
    <col min="10" max="10" width="48.88671875" style="56" customWidth="1"/>
    <col min="11" max="16384" width="9.109375" style="1"/>
  </cols>
  <sheetData>
    <row r="4" spans="1:9" x14ac:dyDescent="0.25">
      <c r="A4" s="1" t="s">
        <v>0</v>
      </c>
      <c r="H4" s="75" t="s">
        <v>1</v>
      </c>
      <c r="I4" s="75"/>
    </row>
    <row r="5" spans="1:9" x14ac:dyDescent="0.25">
      <c r="A5" s="1" t="s">
        <v>140</v>
      </c>
      <c r="H5" s="2" t="s">
        <v>125</v>
      </c>
      <c r="I5" s="2"/>
    </row>
    <row r="6" spans="1:9" x14ac:dyDescent="0.25">
      <c r="A6" s="1" t="s">
        <v>2</v>
      </c>
      <c r="H6" s="3"/>
      <c r="I6" s="3"/>
    </row>
    <row r="7" spans="1:9" x14ac:dyDescent="0.25">
      <c r="A7" s="1" t="s">
        <v>172</v>
      </c>
      <c r="H7" s="3"/>
      <c r="I7" s="4" t="s">
        <v>126</v>
      </c>
    </row>
    <row r="8" spans="1:9" x14ac:dyDescent="0.25">
      <c r="A8" s="1" t="s">
        <v>3</v>
      </c>
      <c r="H8" s="1" t="s">
        <v>4</v>
      </c>
    </row>
    <row r="9" spans="1:9" x14ac:dyDescent="0.25">
      <c r="H9" s="5" t="s">
        <v>5</v>
      </c>
      <c r="I9" s="68"/>
    </row>
    <row r="10" spans="1:9" x14ac:dyDescent="0.25">
      <c r="H10" s="5" t="s">
        <v>6</v>
      </c>
      <c r="I10" s="68"/>
    </row>
    <row r="11" spans="1:9" x14ac:dyDescent="0.25">
      <c r="H11" s="5" t="s">
        <v>7</v>
      </c>
      <c r="I11" s="68"/>
    </row>
    <row r="12" spans="1:9" x14ac:dyDescent="0.25">
      <c r="H12" s="5" t="s">
        <v>8</v>
      </c>
      <c r="I12" s="68"/>
    </row>
    <row r="13" spans="1:9" x14ac:dyDescent="0.25">
      <c r="H13" s="76" t="s">
        <v>9</v>
      </c>
      <c r="I13" s="77"/>
    </row>
    <row r="14" spans="1:9" x14ac:dyDescent="0.25">
      <c r="B14" s="78"/>
      <c r="C14" s="78"/>
      <c r="D14" s="78"/>
      <c r="E14" s="78"/>
      <c r="H14" s="79" t="s">
        <v>10</v>
      </c>
      <c r="I14" s="79"/>
    </row>
    <row r="15" spans="1:9" ht="54" customHeight="1" x14ac:dyDescent="0.25">
      <c r="A15" s="6" t="s">
        <v>11</v>
      </c>
      <c r="B15" s="74" t="s">
        <v>127</v>
      </c>
      <c r="C15" s="74"/>
      <c r="D15" s="74"/>
      <c r="E15" s="74"/>
      <c r="F15" s="74"/>
      <c r="G15" s="7"/>
      <c r="H15" s="5" t="s">
        <v>12</v>
      </c>
      <c r="I15" s="68">
        <v>41075533</v>
      </c>
    </row>
    <row r="16" spans="1:9" x14ac:dyDescent="0.25">
      <c r="A16" s="6" t="s">
        <v>13</v>
      </c>
      <c r="B16" s="74" t="s">
        <v>129</v>
      </c>
      <c r="C16" s="74"/>
      <c r="D16" s="74"/>
      <c r="E16" s="74"/>
      <c r="F16" s="3"/>
      <c r="G16" s="8"/>
      <c r="H16" s="5" t="s">
        <v>14</v>
      </c>
      <c r="I16" s="68">
        <v>150</v>
      </c>
    </row>
    <row r="17" spans="1:10" ht="18.75" customHeight="1" x14ac:dyDescent="0.25">
      <c r="A17" s="6" t="s">
        <v>15</v>
      </c>
      <c r="B17" s="74" t="s">
        <v>130</v>
      </c>
      <c r="C17" s="74"/>
      <c r="D17" s="74"/>
      <c r="E17" s="74"/>
      <c r="F17" s="74"/>
      <c r="G17" s="8"/>
      <c r="H17" s="5" t="s">
        <v>16</v>
      </c>
      <c r="I17" s="68">
        <v>5924785000</v>
      </c>
    </row>
    <row r="18" spans="1:10" ht="18.75" customHeight="1" x14ac:dyDescent="0.25">
      <c r="A18" s="6" t="s">
        <v>17</v>
      </c>
      <c r="B18" s="74" t="s">
        <v>131</v>
      </c>
      <c r="C18" s="74"/>
      <c r="D18" s="74"/>
      <c r="E18" s="74"/>
      <c r="F18" s="74"/>
      <c r="G18" s="80"/>
      <c r="H18" s="5" t="s">
        <v>18</v>
      </c>
      <c r="I18" s="68"/>
    </row>
    <row r="19" spans="1:10" x14ac:dyDescent="0.25">
      <c r="A19" s="6" t="s">
        <v>19</v>
      </c>
      <c r="B19" s="74"/>
      <c r="C19" s="74"/>
      <c r="D19" s="74"/>
      <c r="E19" s="74"/>
      <c r="F19" s="9"/>
      <c r="G19" s="7"/>
      <c r="H19" s="5" t="s">
        <v>20</v>
      </c>
      <c r="I19" s="68"/>
    </row>
    <row r="20" spans="1:10" x14ac:dyDescent="0.25">
      <c r="A20" s="6" t="s">
        <v>21</v>
      </c>
      <c r="B20" s="74"/>
      <c r="C20" s="74"/>
      <c r="D20" s="74"/>
      <c r="E20" s="74"/>
      <c r="F20" s="9"/>
      <c r="G20" s="10"/>
      <c r="H20" s="11" t="s">
        <v>22</v>
      </c>
      <c r="I20" s="68" t="s">
        <v>128</v>
      </c>
    </row>
    <row r="21" spans="1:10" ht="18.75" customHeight="1" x14ac:dyDescent="0.25">
      <c r="A21" s="6" t="s">
        <v>23</v>
      </c>
      <c r="B21" s="74" t="s">
        <v>132</v>
      </c>
      <c r="C21" s="74"/>
      <c r="D21" s="74"/>
      <c r="E21" s="74"/>
      <c r="F21" s="74" t="s">
        <v>24</v>
      </c>
      <c r="G21" s="81"/>
      <c r="H21" s="82"/>
      <c r="I21" s="71"/>
    </row>
    <row r="22" spans="1:10" ht="18.75" customHeight="1" x14ac:dyDescent="0.25">
      <c r="A22" s="6" t="s">
        <v>25</v>
      </c>
      <c r="B22" s="74" t="s">
        <v>26</v>
      </c>
      <c r="C22" s="74"/>
      <c r="D22" s="74"/>
      <c r="E22" s="74"/>
      <c r="F22" s="74" t="s">
        <v>27</v>
      </c>
      <c r="G22" s="81"/>
      <c r="H22" s="82"/>
      <c r="I22" s="12"/>
    </row>
    <row r="23" spans="1:10" ht="36" x14ac:dyDescent="0.25">
      <c r="A23" s="6" t="s">
        <v>28</v>
      </c>
      <c r="B23" s="83">
        <v>26</v>
      </c>
      <c r="C23" s="83"/>
      <c r="D23" s="83"/>
      <c r="E23" s="83"/>
      <c r="F23" s="9"/>
      <c r="G23" s="9"/>
      <c r="H23" s="9"/>
      <c r="I23" s="7"/>
    </row>
    <row r="24" spans="1:10" ht="57.75" customHeight="1" x14ac:dyDescent="0.25">
      <c r="A24" s="6" t="s">
        <v>29</v>
      </c>
      <c r="B24" s="83" t="s">
        <v>133</v>
      </c>
      <c r="C24" s="83"/>
      <c r="D24" s="83"/>
      <c r="E24" s="83"/>
      <c r="F24" s="83"/>
      <c r="G24" s="3"/>
      <c r="H24" s="3"/>
      <c r="I24" s="8"/>
    </row>
    <row r="25" spans="1:10" x14ac:dyDescent="0.25">
      <c r="A25" s="6" t="s">
        <v>30</v>
      </c>
      <c r="B25" s="83" t="s">
        <v>141</v>
      </c>
      <c r="C25" s="83"/>
      <c r="D25" s="83"/>
      <c r="E25" s="83"/>
      <c r="F25" s="9"/>
      <c r="G25" s="9"/>
      <c r="H25" s="9"/>
      <c r="I25" s="7"/>
    </row>
    <row r="26" spans="1:10" ht="18.75" customHeight="1" x14ac:dyDescent="0.25">
      <c r="A26" s="6" t="s">
        <v>31</v>
      </c>
      <c r="B26" s="74" t="s">
        <v>134</v>
      </c>
      <c r="C26" s="74"/>
      <c r="D26" s="74"/>
      <c r="E26" s="74"/>
      <c r="F26" s="74"/>
      <c r="G26" s="74"/>
      <c r="H26" s="74"/>
      <c r="I26" s="80"/>
    </row>
    <row r="28" spans="1:10" x14ac:dyDescent="0.25">
      <c r="A28" s="85" t="s">
        <v>158</v>
      </c>
      <c r="B28" s="85"/>
      <c r="C28" s="85"/>
      <c r="D28" s="85"/>
      <c r="E28" s="85"/>
      <c r="F28" s="85"/>
      <c r="G28" s="85"/>
      <c r="H28" s="85"/>
      <c r="I28" s="85"/>
    </row>
    <row r="29" spans="1:10" x14ac:dyDescent="0.25">
      <c r="A29" s="86" t="s">
        <v>150</v>
      </c>
      <c r="B29" s="86"/>
      <c r="C29" s="86"/>
      <c r="D29" s="86"/>
      <c r="E29" s="86"/>
      <c r="F29" s="86"/>
      <c r="G29" s="86"/>
      <c r="H29" s="86"/>
      <c r="I29" s="86"/>
      <c r="J29" s="57"/>
    </row>
    <row r="30" spans="1:10" x14ac:dyDescent="0.25">
      <c r="A30" s="70"/>
      <c r="B30" s="87"/>
      <c r="C30" s="87"/>
      <c r="D30" s="87"/>
      <c r="E30" s="87"/>
      <c r="F30" s="87"/>
      <c r="G30" s="87"/>
      <c r="H30" s="70"/>
      <c r="I30" s="70" t="s">
        <v>135</v>
      </c>
    </row>
    <row r="31" spans="1:10" ht="36" customHeight="1" x14ac:dyDescent="0.25">
      <c r="A31" s="79" t="s">
        <v>32</v>
      </c>
      <c r="B31" s="88" t="s">
        <v>33</v>
      </c>
      <c r="C31" s="88" t="s">
        <v>34</v>
      </c>
      <c r="D31" s="88" t="s">
        <v>35</v>
      </c>
      <c r="E31" s="88" t="s">
        <v>36</v>
      </c>
      <c r="F31" s="88" t="s">
        <v>37</v>
      </c>
      <c r="G31" s="88"/>
      <c r="H31" s="88"/>
      <c r="I31" s="88"/>
      <c r="J31" s="89" t="s">
        <v>38</v>
      </c>
    </row>
    <row r="32" spans="1:10" ht="61.5" customHeight="1" x14ac:dyDescent="0.25">
      <c r="A32" s="79"/>
      <c r="B32" s="88"/>
      <c r="C32" s="88"/>
      <c r="D32" s="88"/>
      <c r="E32" s="88"/>
      <c r="F32" s="13" t="s">
        <v>39</v>
      </c>
      <c r="G32" s="13" t="s">
        <v>40</v>
      </c>
      <c r="H32" s="13" t="s">
        <v>41</v>
      </c>
      <c r="I32" s="13" t="s">
        <v>42</v>
      </c>
      <c r="J32" s="89"/>
    </row>
    <row r="33" spans="1:10" ht="18" customHeight="1" x14ac:dyDescent="0.25">
      <c r="A33" s="68">
        <v>1</v>
      </c>
      <c r="B33" s="71">
        <v>2</v>
      </c>
      <c r="C33" s="71">
        <v>3</v>
      </c>
      <c r="D33" s="71">
        <v>4</v>
      </c>
      <c r="E33" s="71">
        <v>5</v>
      </c>
      <c r="F33" s="71">
        <v>6</v>
      </c>
      <c r="G33" s="71">
        <v>7</v>
      </c>
      <c r="H33" s="71">
        <v>8</v>
      </c>
      <c r="I33" s="71">
        <v>9</v>
      </c>
      <c r="J33" s="72">
        <v>10</v>
      </c>
    </row>
    <row r="34" spans="1:10" ht="18" customHeight="1" x14ac:dyDescent="0.25">
      <c r="A34" s="84" t="s">
        <v>43</v>
      </c>
      <c r="B34" s="84"/>
      <c r="C34" s="84"/>
      <c r="D34" s="84"/>
      <c r="E34" s="84"/>
      <c r="F34" s="84"/>
      <c r="G34" s="84"/>
      <c r="H34" s="84"/>
      <c r="I34" s="84"/>
      <c r="J34" s="72"/>
    </row>
    <row r="35" spans="1:10" s="14" customFormat="1" ht="20.100000000000001" customHeight="1" x14ac:dyDescent="0.25">
      <c r="A35" s="84" t="s">
        <v>44</v>
      </c>
      <c r="B35" s="84"/>
      <c r="C35" s="84"/>
      <c r="D35" s="84"/>
      <c r="E35" s="84"/>
      <c r="F35" s="84"/>
      <c r="G35" s="84"/>
      <c r="H35" s="84"/>
      <c r="I35" s="84"/>
      <c r="J35" s="84"/>
    </row>
    <row r="36" spans="1:10" s="14" customFormat="1" ht="98.25" customHeight="1" x14ac:dyDescent="0.25">
      <c r="A36" s="15" t="s">
        <v>45</v>
      </c>
      <c r="B36" s="16">
        <v>100</v>
      </c>
      <c r="C36" s="17"/>
      <c r="D36" s="52"/>
      <c r="E36" s="23">
        <f>F36+G36+H36+I36</f>
        <v>3933102</v>
      </c>
      <c r="F36" s="19">
        <v>983275</v>
      </c>
      <c r="G36" s="19">
        <v>983275</v>
      </c>
      <c r="H36" s="19">
        <v>983276</v>
      </c>
      <c r="I36" s="19">
        <v>983276</v>
      </c>
      <c r="J36" s="58" t="s">
        <v>142</v>
      </c>
    </row>
    <row r="37" spans="1:10" s="14" customFormat="1" ht="36" x14ac:dyDescent="0.25">
      <c r="A37" s="15" t="s">
        <v>45</v>
      </c>
      <c r="B37" s="16">
        <v>100</v>
      </c>
      <c r="C37" s="17"/>
      <c r="D37" s="52"/>
      <c r="E37" s="23">
        <f>F37+G37+H37+I37</f>
        <v>0</v>
      </c>
      <c r="F37" s="19"/>
      <c r="G37" s="19"/>
      <c r="H37" s="19"/>
      <c r="I37" s="19"/>
      <c r="J37" s="58"/>
    </row>
    <row r="38" spans="1:10" s="14" customFormat="1" ht="36" x14ac:dyDescent="0.25">
      <c r="A38" s="15" t="s">
        <v>46</v>
      </c>
      <c r="B38" s="16">
        <v>120</v>
      </c>
      <c r="C38" s="17"/>
      <c r="D38" s="19"/>
      <c r="E38" s="23">
        <f>SUM(F38:I38)</f>
        <v>0</v>
      </c>
      <c r="F38" s="19"/>
      <c r="G38" s="52"/>
      <c r="H38" s="52"/>
      <c r="I38" s="52"/>
      <c r="J38" s="30"/>
    </row>
    <row r="39" spans="1:10" s="14" customFormat="1" ht="56.25" customHeight="1" x14ac:dyDescent="0.25">
      <c r="A39" s="20" t="s">
        <v>121</v>
      </c>
      <c r="B39" s="21">
        <v>121</v>
      </c>
      <c r="C39" s="17"/>
      <c r="D39" s="19"/>
      <c r="E39" s="18"/>
      <c r="F39" s="19"/>
      <c r="G39" s="19"/>
      <c r="H39" s="19"/>
      <c r="I39" s="19"/>
      <c r="J39" s="72"/>
    </row>
    <row r="40" spans="1:10" s="14" customFormat="1" ht="20.25" customHeight="1" x14ac:dyDescent="0.25">
      <c r="A40" s="20" t="s">
        <v>47</v>
      </c>
      <c r="B40" s="21">
        <v>122</v>
      </c>
      <c r="C40" s="17"/>
      <c r="D40" s="19"/>
      <c r="E40" s="18">
        <f>SUM(F40:I40)</f>
        <v>0</v>
      </c>
      <c r="F40" s="19"/>
      <c r="G40" s="19"/>
      <c r="H40" s="19"/>
      <c r="I40" s="19">
        <v>0</v>
      </c>
      <c r="J40" s="72"/>
    </row>
    <row r="41" spans="1:10" s="14" customFormat="1" x14ac:dyDescent="0.25">
      <c r="A41" s="20" t="s">
        <v>47</v>
      </c>
      <c r="B41" s="21">
        <v>123</v>
      </c>
      <c r="C41" s="17"/>
      <c r="D41" s="17"/>
      <c r="E41" s="18">
        <f>SUM(F41:I41)</f>
        <v>0</v>
      </c>
      <c r="F41" s="19"/>
      <c r="G41" s="19"/>
      <c r="H41" s="19"/>
      <c r="I41" s="19">
        <v>0</v>
      </c>
      <c r="J41" s="72"/>
    </row>
    <row r="42" spans="1:10" ht="45.75" customHeight="1" x14ac:dyDescent="0.25">
      <c r="A42" s="15" t="s">
        <v>48</v>
      </c>
      <c r="B42" s="16">
        <v>130</v>
      </c>
      <c r="C42" s="22">
        <f>SUM(C43:C60)</f>
        <v>0</v>
      </c>
      <c r="D42" s="23">
        <f>D43+D48+D49+D55+D56+D57+D58+D59+D60</f>
        <v>0</v>
      </c>
      <c r="E42" s="23">
        <f>SUM(F42:I42)</f>
        <v>3347192</v>
      </c>
      <c r="F42" s="18">
        <f>SUM(F43,F48,F49,F55,F56,F58,F59,F60)</f>
        <v>836798</v>
      </c>
      <c r="G42" s="18">
        <f>SUM(G43,G48,G49,G55,G56,G58,G59,G60)</f>
        <v>836798</v>
      </c>
      <c r="H42" s="18">
        <f>SUM(H43,H48,H49,H55,H56,H58,H59,H60)</f>
        <v>836798</v>
      </c>
      <c r="I42" s="18">
        <f>SUM(I43,I48,I49,I55,I56,I58,I59,I60)</f>
        <v>836798</v>
      </c>
      <c r="J42" s="72"/>
    </row>
    <row r="43" spans="1:10" s="24" customFormat="1" ht="41.25" customHeight="1" x14ac:dyDescent="0.25">
      <c r="A43" s="15" t="s">
        <v>49</v>
      </c>
      <c r="B43" s="71">
        <v>140</v>
      </c>
      <c r="C43" s="22"/>
      <c r="D43" s="23">
        <f>D44+D45+D46</f>
        <v>0</v>
      </c>
      <c r="E43" s="23">
        <f>SUM(F43:I43)</f>
        <v>12000</v>
      </c>
      <c r="F43" s="18">
        <f>SUM(F44:F47)</f>
        <v>3000</v>
      </c>
      <c r="G43" s="18">
        <f>SUM(G44:G47)</f>
        <v>3000</v>
      </c>
      <c r="H43" s="18">
        <f>SUM(H44:H47)</f>
        <v>3000</v>
      </c>
      <c r="I43" s="18">
        <f>SUM(I44:I47)</f>
        <v>3000</v>
      </c>
      <c r="J43" s="72"/>
    </row>
    <row r="44" spans="1:10" s="24" customFormat="1" ht="51" customHeight="1" x14ac:dyDescent="0.25">
      <c r="A44" s="20" t="s">
        <v>143</v>
      </c>
      <c r="B44" s="25">
        <v>141</v>
      </c>
      <c r="C44" s="19"/>
      <c r="D44" s="19"/>
      <c r="E44" s="18">
        <f>F44+G44+H44+I44</f>
        <v>0</v>
      </c>
      <c r="F44" s="19"/>
      <c r="G44" s="19"/>
      <c r="H44" s="19"/>
      <c r="I44" s="19"/>
      <c r="J44" s="27"/>
    </row>
    <row r="45" spans="1:10" s="24" customFormat="1" ht="45.75" customHeight="1" x14ac:dyDescent="0.25">
      <c r="A45" s="20" t="s">
        <v>51</v>
      </c>
      <c r="B45" s="25">
        <v>142</v>
      </c>
      <c r="C45" s="17"/>
      <c r="D45" s="19"/>
      <c r="E45" s="54">
        <f>F45+G45+H45+I45</f>
        <v>0</v>
      </c>
      <c r="F45" s="19"/>
      <c r="G45" s="19"/>
      <c r="H45" s="19"/>
      <c r="I45" s="19"/>
      <c r="J45" s="30"/>
    </row>
    <row r="46" spans="1:10" s="24" customFormat="1" ht="46.5" customHeight="1" x14ac:dyDescent="0.25">
      <c r="A46" s="20" t="s">
        <v>52</v>
      </c>
      <c r="B46" s="25">
        <v>143</v>
      </c>
      <c r="C46" s="17"/>
      <c r="D46" s="19"/>
      <c r="E46" s="18">
        <f>F46+G46+H46+I46</f>
        <v>12000</v>
      </c>
      <c r="F46" s="19">
        <v>3000</v>
      </c>
      <c r="G46" s="19">
        <v>3000</v>
      </c>
      <c r="H46" s="19">
        <v>3000</v>
      </c>
      <c r="I46" s="19">
        <v>3000</v>
      </c>
      <c r="J46" s="26"/>
    </row>
    <row r="47" spans="1:10" s="24" customFormat="1" ht="46.5" customHeight="1" x14ac:dyDescent="0.25">
      <c r="A47" s="20" t="s">
        <v>124</v>
      </c>
      <c r="B47" s="25">
        <v>144</v>
      </c>
      <c r="C47" s="17"/>
      <c r="D47" s="19"/>
      <c r="E47" s="18">
        <f>F47+G47+H47+I47</f>
        <v>0</v>
      </c>
      <c r="F47" s="19"/>
      <c r="G47" s="19"/>
      <c r="H47" s="19"/>
      <c r="I47" s="19"/>
      <c r="J47" s="26"/>
    </row>
    <row r="48" spans="1:10" s="24" customFormat="1" ht="55.5" customHeight="1" x14ac:dyDescent="0.25">
      <c r="A48" s="15" t="s">
        <v>53</v>
      </c>
      <c r="B48" s="71">
        <v>150</v>
      </c>
      <c r="C48" s="17"/>
      <c r="D48" s="52"/>
      <c r="E48" s="23">
        <f>F48+G48+H48+I48</f>
        <v>0</v>
      </c>
      <c r="F48" s="23"/>
      <c r="G48" s="23"/>
      <c r="H48" s="23"/>
      <c r="I48" s="23"/>
      <c r="J48" s="36"/>
    </row>
    <row r="49" spans="1:10" s="24" customFormat="1" ht="34.5" customHeight="1" x14ac:dyDescent="0.25">
      <c r="A49" s="15" t="s">
        <v>54</v>
      </c>
      <c r="B49" s="71">
        <v>160</v>
      </c>
      <c r="C49" s="22"/>
      <c r="D49" s="23">
        <f>D50+D51+D52+D53+D54</f>
        <v>0</v>
      </c>
      <c r="E49" s="23">
        <f>SUM(E50:E54)</f>
        <v>0</v>
      </c>
      <c r="F49" s="18">
        <f>SUM(F50:F54)</f>
        <v>0</v>
      </c>
      <c r="G49" s="18">
        <f>SUM(G50:G54)</f>
        <v>0</v>
      </c>
      <c r="H49" s="18">
        <f>SUM(H50:H54)</f>
        <v>0</v>
      </c>
      <c r="I49" s="18">
        <f>SUM(I50:I54)</f>
        <v>0</v>
      </c>
      <c r="J49" s="72"/>
    </row>
    <row r="50" spans="1:10" s="24" customFormat="1" ht="36" customHeight="1" x14ac:dyDescent="0.25">
      <c r="A50" s="20" t="s">
        <v>55</v>
      </c>
      <c r="B50" s="25">
        <v>161</v>
      </c>
      <c r="C50" s="17"/>
      <c r="D50" s="19"/>
      <c r="E50" s="18">
        <f>F50+G50+H50+I50</f>
        <v>0</v>
      </c>
      <c r="F50" s="19"/>
      <c r="G50" s="19"/>
      <c r="H50" s="19"/>
      <c r="I50" s="19"/>
      <c r="J50" s="72"/>
    </row>
    <row r="51" spans="1:10" s="24" customFormat="1" ht="40.5" customHeight="1" x14ac:dyDescent="0.25">
      <c r="A51" s="20" t="s">
        <v>56</v>
      </c>
      <c r="B51" s="25">
        <v>162</v>
      </c>
      <c r="C51" s="17"/>
      <c r="D51" s="19"/>
      <c r="E51" s="18">
        <f>F51+G51+H51+I51</f>
        <v>0</v>
      </c>
      <c r="F51" s="19"/>
      <c r="G51" s="19"/>
      <c r="H51" s="19"/>
      <c r="I51" s="19"/>
      <c r="J51" s="72"/>
    </row>
    <row r="52" spans="1:10" s="24" customFormat="1" ht="36.9" customHeight="1" x14ac:dyDescent="0.25">
      <c r="A52" s="20" t="s">
        <v>57</v>
      </c>
      <c r="B52" s="25">
        <v>163</v>
      </c>
      <c r="C52" s="17"/>
      <c r="D52" s="19"/>
      <c r="E52" s="18">
        <f>F52+G52+H52+I52</f>
        <v>0</v>
      </c>
      <c r="F52" s="19"/>
      <c r="G52" s="19"/>
      <c r="H52" s="61"/>
      <c r="I52" s="19"/>
      <c r="J52" s="59"/>
    </row>
    <row r="53" spans="1:10" s="24" customFormat="1" ht="20.100000000000001" customHeight="1" x14ac:dyDescent="0.25">
      <c r="A53" s="20" t="s">
        <v>58</v>
      </c>
      <c r="B53" s="25">
        <v>164</v>
      </c>
      <c r="C53" s="17"/>
      <c r="D53" s="19"/>
      <c r="E53" s="18">
        <f>SUM(F53:I53)</f>
        <v>0</v>
      </c>
      <c r="F53" s="19"/>
      <c r="G53" s="19"/>
      <c r="H53" s="19"/>
      <c r="I53" s="19"/>
      <c r="J53" s="72"/>
    </row>
    <row r="54" spans="1:10" s="24" customFormat="1" ht="39.9" customHeight="1" x14ac:dyDescent="0.25">
      <c r="A54" s="20" t="s">
        <v>59</v>
      </c>
      <c r="B54" s="25">
        <v>165</v>
      </c>
      <c r="C54" s="17"/>
      <c r="D54" s="19"/>
      <c r="E54" s="18">
        <f>SUM(F54:I54)</f>
        <v>0</v>
      </c>
      <c r="F54" s="19"/>
      <c r="G54" s="19"/>
      <c r="H54" s="19"/>
      <c r="I54" s="19"/>
      <c r="J54" s="36"/>
    </row>
    <row r="55" spans="1:10" s="24" customFormat="1" ht="33.75" customHeight="1" x14ac:dyDescent="0.25">
      <c r="A55" s="15" t="s">
        <v>60</v>
      </c>
      <c r="B55" s="71">
        <v>170</v>
      </c>
      <c r="C55" s="17"/>
      <c r="D55" s="52"/>
      <c r="E55" s="23">
        <f>SUM(F55:I55)</f>
        <v>2729256</v>
      </c>
      <c r="F55" s="18">
        <v>682314</v>
      </c>
      <c r="G55" s="18">
        <v>682314</v>
      </c>
      <c r="H55" s="18">
        <v>682314</v>
      </c>
      <c r="I55" s="18">
        <v>682314</v>
      </c>
      <c r="J55" s="30" t="s">
        <v>153</v>
      </c>
    </row>
    <row r="56" spans="1:10" s="24" customFormat="1" ht="34.5" customHeight="1" x14ac:dyDescent="0.25">
      <c r="A56" s="15" t="s">
        <v>61</v>
      </c>
      <c r="B56" s="71">
        <v>180</v>
      </c>
      <c r="C56" s="17"/>
      <c r="D56" s="52"/>
      <c r="E56" s="23">
        <f>SUM(F56:I56)</f>
        <v>600436</v>
      </c>
      <c r="F56" s="18">
        <v>150109</v>
      </c>
      <c r="G56" s="18">
        <v>150109</v>
      </c>
      <c r="H56" s="18">
        <v>150109</v>
      </c>
      <c r="I56" s="18">
        <v>150109</v>
      </c>
      <c r="J56" s="30" t="s">
        <v>145</v>
      </c>
    </row>
    <row r="57" spans="1:10" s="24" customFormat="1" ht="20.100000000000001" customHeight="1" x14ac:dyDescent="0.25">
      <c r="A57" s="15" t="s">
        <v>62</v>
      </c>
      <c r="B57" s="71">
        <v>190</v>
      </c>
      <c r="C57" s="17"/>
      <c r="D57" s="19"/>
      <c r="E57" s="18">
        <f>SUM(F57:I57)</f>
        <v>0</v>
      </c>
      <c r="F57" s="19"/>
      <c r="G57" s="19"/>
      <c r="H57" s="19"/>
      <c r="I57" s="19"/>
      <c r="J57" s="72"/>
    </row>
    <row r="58" spans="1:10" s="24" customFormat="1" ht="183.75" customHeight="1" x14ac:dyDescent="0.25">
      <c r="A58" s="15" t="s">
        <v>63</v>
      </c>
      <c r="B58" s="71">
        <v>200</v>
      </c>
      <c r="C58" s="17"/>
      <c r="D58" s="52"/>
      <c r="E58" s="23">
        <f>F58+G58+H58+I58</f>
        <v>0</v>
      </c>
      <c r="F58" s="19"/>
      <c r="G58" s="19"/>
      <c r="H58" s="18"/>
      <c r="I58" s="18"/>
      <c r="J58" s="27"/>
    </row>
    <row r="59" spans="1:10" s="24" customFormat="1" ht="20.100000000000001" customHeight="1" x14ac:dyDescent="0.25">
      <c r="A59" s="15" t="s">
        <v>64</v>
      </c>
      <c r="B59" s="71">
        <v>210</v>
      </c>
      <c r="C59" s="17"/>
      <c r="D59" s="52"/>
      <c r="E59" s="63">
        <f>F59+G59+H59+I59</f>
        <v>5500</v>
      </c>
      <c r="F59" s="64">
        <v>1375</v>
      </c>
      <c r="G59" s="64">
        <v>1375</v>
      </c>
      <c r="H59" s="64">
        <v>1375</v>
      </c>
      <c r="I59" s="64">
        <v>1375</v>
      </c>
      <c r="J59" s="72"/>
    </row>
    <row r="60" spans="1:10" s="24" customFormat="1" ht="91.5" customHeight="1" x14ac:dyDescent="0.25">
      <c r="A60" s="15" t="s">
        <v>65</v>
      </c>
      <c r="B60" s="71">
        <v>220</v>
      </c>
      <c r="C60" s="17"/>
      <c r="D60" s="52"/>
      <c r="E60" s="23">
        <f>F60+G60+H60+I60</f>
        <v>0</v>
      </c>
      <c r="F60" s="19"/>
      <c r="G60" s="19"/>
      <c r="H60" s="19"/>
      <c r="I60" s="19"/>
      <c r="J60" s="62"/>
    </row>
    <row r="61" spans="1:10" ht="33" customHeight="1" x14ac:dyDescent="0.25">
      <c r="A61" s="15" t="s">
        <v>66</v>
      </c>
      <c r="B61" s="16">
        <v>230</v>
      </c>
      <c r="C61" s="22">
        <f>SUM(C62:C73,C74)</f>
        <v>0</v>
      </c>
      <c r="D61" s="23">
        <f>SUM(D62:D73,D74)</f>
        <v>0</v>
      </c>
      <c r="E61" s="23">
        <f>SUM(F61:I61)</f>
        <v>459392</v>
      </c>
      <c r="F61" s="18">
        <f>SUM(F62:F73,F74)</f>
        <v>114848</v>
      </c>
      <c r="G61" s="18">
        <f>SUM(G62:G73,G74)</f>
        <v>114848</v>
      </c>
      <c r="H61" s="18">
        <f>SUM(H62:H73,H74)</f>
        <v>114848</v>
      </c>
      <c r="I61" s="18">
        <f>SUM(I62:I73,I74)</f>
        <v>114848</v>
      </c>
      <c r="J61" s="72"/>
    </row>
    <row r="62" spans="1:10" ht="38.25" customHeight="1" x14ac:dyDescent="0.25">
      <c r="A62" s="20" t="s">
        <v>67</v>
      </c>
      <c r="B62" s="21">
        <v>231</v>
      </c>
      <c r="C62" s="17"/>
      <c r="D62" s="19"/>
      <c r="E62" s="18">
        <f>F62+G62+H62+I62</f>
        <v>0</v>
      </c>
      <c r="F62" s="19"/>
      <c r="G62" s="19"/>
      <c r="H62" s="19"/>
      <c r="I62" s="19"/>
      <c r="J62" s="30"/>
    </row>
    <row r="63" spans="1:10" ht="42.75" customHeight="1" x14ac:dyDescent="0.25">
      <c r="A63" s="20" t="s">
        <v>68</v>
      </c>
      <c r="B63" s="21">
        <v>232</v>
      </c>
      <c r="C63" s="17"/>
      <c r="D63" s="19"/>
      <c r="E63" s="18">
        <f>SUM(F63:I63)</f>
        <v>0</v>
      </c>
      <c r="F63" s="19"/>
      <c r="G63" s="19"/>
      <c r="H63" s="19"/>
      <c r="I63" s="19"/>
      <c r="J63" s="30"/>
    </row>
    <row r="64" spans="1:10" ht="56.25" customHeight="1" x14ac:dyDescent="0.25">
      <c r="A64" s="20" t="s">
        <v>69</v>
      </c>
      <c r="B64" s="21">
        <v>233</v>
      </c>
      <c r="C64" s="17"/>
      <c r="D64" s="19"/>
      <c r="E64" s="18">
        <f>F64+G64+H64+I64</f>
        <v>35200</v>
      </c>
      <c r="F64" s="19">
        <v>8800</v>
      </c>
      <c r="G64" s="19">
        <v>8800</v>
      </c>
      <c r="H64" s="19">
        <v>8800</v>
      </c>
      <c r="I64" s="19">
        <v>8800</v>
      </c>
      <c r="J64" s="30" t="s">
        <v>168</v>
      </c>
    </row>
    <row r="65" spans="1:10" s="24" customFormat="1" ht="20.100000000000001" customHeight="1" x14ac:dyDescent="0.25">
      <c r="A65" s="20" t="s">
        <v>70</v>
      </c>
      <c r="B65" s="21">
        <v>234</v>
      </c>
      <c r="C65" s="17"/>
      <c r="D65" s="19"/>
      <c r="E65" s="18">
        <f>F65+G65+H65+I65</f>
        <v>0</v>
      </c>
      <c r="F65" s="19"/>
      <c r="G65" s="19"/>
      <c r="H65" s="19"/>
      <c r="I65" s="19"/>
      <c r="J65" s="30"/>
    </row>
    <row r="66" spans="1:10" s="24" customFormat="1" ht="29.25" customHeight="1" x14ac:dyDescent="0.25">
      <c r="A66" s="20" t="s">
        <v>71</v>
      </c>
      <c r="B66" s="21">
        <v>235</v>
      </c>
      <c r="C66" s="17"/>
      <c r="D66" s="19"/>
      <c r="E66" s="18">
        <f>F66+G66+H66+I66</f>
        <v>4800</v>
      </c>
      <c r="F66" s="19">
        <v>1200</v>
      </c>
      <c r="G66" s="19">
        <v>1200</v>
      </c>
      <c r="H66" s="19">
        <v>1200</v>
      </c>
      <c r="I66" s="19">
        <v>1200</v>
      </c>
      <c r="J66" s="30"/>
    </row>
    <row r="67" spans="1:10" s="24" customFormat="1" ht="20.100000000000001" customHeight="1" x14ac:dyDescent="0.25">
      <c r="A67" s="20" t="s">
        <v>72</v>
      </c>
      <c r="B67" s="21">
        <v>236</v>
      </c>
      <c r="C67" s="17"/>
      <c r="D67" s="19"/>
      <c r="E67" s="18">
        <f>SUM(F67:I67)</f>
        <v>343764</v>
      </c>
      <c r="F67" s="19">
        <v>85941</v>
      </c>
      <c r="G67" s="19">
        <v>85941</v>
      </c>
      <c r="H67" s="19">
        <v>85941</v>
      </c>
      <c r="I67" s="19">
        <v>85941</v>
      </c>
      <c r="J67" s="30" t="s">
        <v>146</v>
      </c>
    </row>
    <row r="68" spans="1:10" s="24" customFormat="1" ht="20.100000000000001" customHeight="1" x14ac:dyDescent="0.25">
      <c r="A68" s="20" t="s">
        <v>73</v>
      </c>
      <c r="B68" s="21">
        <v>237</v>
      </c>
      <c r="C68" s="17"/>
      <c r="D68" s="19"/>
      <c r="E68" s="18">
        <f>SUM(F68:I68)</f>
        <v>75628</v>
      </c>
      <c r="F68" s="19">
        <v>18907</v>
      </c>
      <c r="G68" s="19">
        <v>18907</v>
      </c>
      <c r="H68" s="19">
        <v>18907</v>
      </c>
      <c r="I68" s="19">
        <v>18907</v>
      </c>
      <c r="J68" s="30" t="s">
        <v>139</v>
      </c>
    </row>
    <row r="69" spans="1:10" s="24" customFormat="1" ht="38.25" customHeight="1" x14ac:dyDescent="0.25">
      <c r="A69" s="20" t="s">
        <v>74</v>
      </c>
      <c r="B69" s="21">
        <v>238</v>
      </c>
      <c r="C69" s="17"/>
      <c r="D69" s="19"/>
      <c r="E69" s="18">
        <f>F69+G69+H69+I69</f>
        <v>0</v>
      </c>
      <c r="F69" s="19"/>
      <c r="G69" s="19"/>
      <c r="H69" s="19"/>
      <c r="I69" s="19"/>
      <c r="J69" s="30"/>
    </row>
    <row r="70" spans="1:10" s="24" customFormat="1" ht="20.100000000000001" customHeight="1" x14ac:dyDescent="0.25">
      <c r="A70" s="20" t="s">
        <v>75</v>
      </c>
      <c r="B70" s="21">
        <v>239</v>
      </c>
      <c r="C70" s="17"/>
      <c r="D70" s="19"/>
      <c r="E70" s="18"/>
      <c r="F70" s="19"/>
      <c r="G70" s="19"/>
      <c r="H70" s="19"/>
      <c r="I70" s="19"/>
      <c r="J70" s="72"/>
    </row>
    <row r="71" spans="1:10" s="24" customFormat="1" ht="20.25" customHeight="1" x14ac:dyDescent="0.25">
      <c r="A71" s="15" t="s">
        <v>76</v>
      </c>
      <c r="B71" s="16">
        <v>250</v>
      </c>
      <c r="C71" s="17"/>
      <c r="D71" s="19"/>
      <c r="E71" s="65">
        <f>F71+G71+H71+I71</f>
        <v>0</v>
      </c>
      <c r="F71" s="64">
        <v>0</v>
      </c>
      <c r="G71" s="64"/>
      <c r="H71" s="64"/>
      <c r="I71" s="64"/>
      <c r="J71" s="72"/>
    </row>
    <row r="72" spans="1:10" s="24" customFormat="1" ht="20.100000000000001" customHeight="1" x14ac:dyDescent="0.25">
      <c r="A72" s="15" t="s">
        <v>77</v>
      </c>
      <c r="B72" s="16">
        <v>260</v>
      </c>
      <c r="C72" s="17"/>
      <c r="D72" s="19"/>
      <c r="E72" s="18"/>
      <c r="F72" s="19"/>
      <c r="G72" s="19"/>
      <c r="H72" s="19"/>
      <c r="I72" s="19"/>
      <c r="J72" s="72"/>
    </row>
    <row r="73" spans="1:10" s="24" customFormat="1" ht="37.5" customHeight="1" x14ac:dyDescent="0.25">
      <c r="A73" s="15" t="s">
        <v>78</v>
      </c>
      <c r="B73" s="16">
        <v>270</v>
      </c>
      <c r="C73" s="17"/>
      <c r="D73" s="19"/>
      <c r="E73" s="28">
        <f>F73+G73+H73+I73</f>
        <v>0</v>
      </c>
      <c r="F73" s="19">
        <v>0</v>
      </c>
      <c r="G73" s="29"/>
      <c r="H73" s="29"/>
      <c r="I73" s="29"/>
      <c r="J73" s="36"/>
    </row>
    <row r="74" spans="1:10" s="24" customFormat="1" ht="112.5" customHeight="1" x14ac:dyDescent="0.25">
      <c r="A74" s="15" t="s">
        <v>79</v>
      </c>
      <c r="B74" s="16">
        <v>280</v>
      </c>
      <c r="C74" s="17"/>
      <c r="D74" s="19"/>
      <c r="E74" s="18">
        <f>F74+G74+H74+I74</f>
        <v>0</v>
      </c>
      <c r="F74" s="19"/>
      <c r="G74" s="19"/>
      <c r="H74" s="19"/>
      <c r="I74" s="19"/>
      <c r="J74" s="30"/>
    </row>
    <row r="75" spans="1:10" s="24" customFormat="1" ht="31.5" customHeight="1" x14ac:dyDescent="0.25">
      <c r="A75" s="15" t="s">
        <v>80</v>
      </c>
      <c r="B75" s="16">
        <v>290</v>
      </c>
      <c r="C75" s="22"/>
      <c r="D75" s="22"/>
      <c r="E75" s="23">
        <f>SUM(F75:I75)</f>
        <v>0</v>
      </c>
      <c r="F75" s="18"/>
      <c r="G75" s="18"/>
      <c r="H75" s="18"/>
      <c r="I75" s="18"/>
      <c r="J75" s="72"/>
    </row>
    <row r="76" spans="1:10" s="24" customFormat="1" ht="20.100000000000001" customHeight="1" x14ac:dyDescent="0.25">
      <c r="A76" s="20" t="s">
        <v>81</v>
      </c>
      <c r="B76" s="31">
        <v>291</v>
      </c>
      <c r="C76" s="17"/>
      <c r="D76" s="17"/>
      <c r="E76" s="18">
        <f>SUM(F76:I76)</f>
        <v>0</v>
      </c>
      <c r="F76" s="19"/>
      <c r="G76" s="19"/>
      <c r="H76" s="19"/>
      <c r="I76" s="19"/>
      <c r="J76" s="72"/>
    </row>
    <row r="77" spans="1:10" s="24" customFormat="1" ht="20.100000000000001" customHeight="1" x14ac:dyDescent="0.25">
      <c r="A77" s="20" t="s">
        <v>82</v>
      </c>
      <c r="B77" s="31">
        <v>292</v>
      </c>
      <c r="C77" s="17"/>
      <c r="D77" s="17"/>
      <c r="E77" s="18">
        <f>SUM(F77:I77)</f>
        <v>0</v>
      </c>
      <c r="F77" s="17"/>
      <c r="G77" s="17"/>
      <c r="H77" s="19"/>
      <c r="I77" s="19"/>
      <c r="J77" s="72"/>
    </row>
    <row r="78" spans="1:10" s="24" customFormat="1" ht="87.75" customHeight="1" x14ac:dyDescent="0.25">
      <c r="A78" s="15" t="s">
        <v>83</v>
      </c>
      <c r="B78" s="68">
        <v>300</v>
      </c>
      <c r="C78" s="17"/>
      <c r="D78" s="17"/>
      <c r="E78" s="23">
        <f>F78+G78+H78+I78</f>
        <v>0</v>
      </c>
      <c r="F78" s="51"/>
      <c r="G78" s="51"/>
      <c r="H78" s="51"/>
      <c r="I78" s="51"/>
      <c r="J78" s="30"/>
    </row>
    <row r="79" spans="1:10" s="24" customFormat="1" ht="20.100000000000001" customHeight="1" x14ac:dyDescent="0.25">
      <c r="A79" s="84" t="s">
        <v>84</v>
      </c>
      <c r="B79" s="84"/>
      <c r="C79" s="84"/>
      <c r="D79" s="84"/>
      <c r="E79" s="84"/>
      <c r="F79" s="84"/>
      <c r="G79" s="84"/>
      <c r="H79" s="84"/>
      <c r="I79" s="84"/>
      <c r="J79" s="72"/>
    </row>
    <row r="80" spans="1:10" s="24" customFormat="1" ht="20.100000000000001" customHeight="1" x14ac:dyDescent="0.25">
      <c r="A80" s="15" t="s">
        <v>85</v>
      </c>
      <c r="B80" s="68">
        <v>400</v>
      </c>
      <c r="C80" s="17"/>
      <c r="D80" s="19"/>
      <c r="E80" s="18">
        <f t="shared" ref="E80:E85" si="0">SUM(F80:I80)</f>
        <v>12000</v>
      </c>
      <c r="F80" s="19">
        <f>F43+F48+F49</f>
        <v>3000</v>
      </c>
      <c r="G80" s="19">
        <f>G43+G48+G49</f>
        <v>3000</v>
      </c>
      <c r="H80" s="19">
        <f>H43+H48+H49</f>
        <v>3000</v>
      </c>
      <c r="I80" s="19">
        <f>I43+I48+I49</f>
        <v>3000</v>
      </c>
      <c r="J80" s="72"/>
    </row>
    <row r="81" spans="1:10" s="24" customFormat="1" ht="20.100000000000001" customHeight="1" x14ac:dyDescent="0.25">
      <c r="A81" s="15" t="s">
        <v>60</v>
      </c>
      <c r="B81" s="68">
        <v>410</v>
      </c>
      <c r="C81" s="17"/>
      <c r="D81" s="19"/>
      <c r="E81" s="18">
        <f t="shared" si="0"/>
        <v>3073020</v>
      </c>
      <c r="F81" s="19">
        <f t="shared" ref="F81:I82" si="1">F55+F67</f>
        <v>768255</v>
      </c>
      <c r="G81" s="19">
        <f t="shared" si="1"/>
        <v>768255</v>
      </c>
      <c r="H81" s="19">
        <f t="shared" si="1"/>
        <v>768255</v>
      </c>
      <c r="I81" s="19">
        <f t="shared" si="1"/>
        <v>768255</v>
      </c>
      <c r="J81" s="72"/>
    </row>
    <row r="82" spans="1:10" s="24" customFormat="1" ht="20.100000000000001" customHeight="1" x14ac:dyDescent="0.25">
      <c r="A82" s="15" t="s">
        <v>61</v>
      </c>
      <c r="B82" s="68">
        <v>420</v>
      </c>
      <c r="C82" s="17"/>
      <c r="D82" s="19"/>
      <c r="E82" s="18">
        <f t="shared" si="0"/>
        <v>676064</v>
      </c>
      <c r="F82" s="19">
        <f>F56+F68</f>
        <v>169016</v>
      </c>
      <c r="G82" s="19">
        <f t="shared" si="1"/>
        <v>169016</v>
      </c>
      <c r="H82" s="19">
        <f t="shared" si="1"/>
        <v>169016</v>
      </c>
      <c r="I82" s="19">
        <f t="shared" si="1"/>
        <v>169016</v>
      </c>
      <c r="J82" s="72"/>
    </row>
    <row r="83" spans="1:10" s="24" customFormat="1" ht="20.100000000000001" customHeight="1" x14ac:dyDescent="0.25">
      <c r="A83" s="15" t="s">
        <v>64</v>
      </c>
      <c r="B83" s="68">
        <v>430</v>
      </c>
      <c r="C83" s="17"/>
      <c r="D83" s="19"/>
      <c r="E83" s="18">
        <f t="shared" si="0"/>
        <v>5500</v>
      </c>
      <c r="F83" s="41">
        <f>F71+F59</f>
        <v>1375</v>
      </c>
      <c r="G83" s="41">
        <f>G71+G59</f>
        <v>1375</v>
      </c>
      <c r="H83" s="41">
        <f>H71+H59</f>
        <v>1375</v>
      </c>
      <c r="I83" s="41">
        <f>I71+I59</f>
        <v>1375</v>
      </c>
      <c r="J83" s="72"/>
    </row>
    <row r="84" spans="1:10" s="24" customFormat="1" ht="20.100000000000001" customHeight="1" x14ac:dyDescent="0.25">
      <c r="A84" s="15" t="s">
        <v>86</v>
      </c>
      <c r="B84" s="68">
        <v>440</v>
      </c>
      <c r="C84" s="17"/>
      <c r="D84" s="19"/>
      <c r="E84" s="18">
        <f t="shared" si="0"/>
        <v>40000</v>
      </c>
      <c r="F84" s="19">
        <f>F49+F58+F60+F61+F78-F67-F68-F71-F49</f>
        <v>10000</v>
      </c>
      <c r="G84" s="19">
        <f>G49+G58+G60+G61+G78-G67-G68-G71-G49</f>
        <v>10000</v>
      </c>
      <c r="H84" s="19">
        <f>H49+H58+H60+H61+H78-H67-H68-H71-H49</f>
        <v>10000</v>
      </c>
      <c r="I84" s="19">
        <f>I49+I58+I60+I61+I78-I67-I68-I71-I49</f>
        <v>10000</v>
      </c>
      <c r="J84" s="72"/>
    </row>
    <row r="85" spans="1:10" s="24" customFormat="1" ht="20.100000000000001" customHeight="1" x14ac:dyDescent="0.25">
      <c r="A85" s="15" t="s">
        <v>87</v>
      </c>
      <c r="B85" s="68">
        <v>450</v>
      </c>
      <c r="C85" s="17"/>
      <c r="D85" s="52"/>
      <c r="E85" s="23">
        <f t="shared" si="0"/>
        <v>3806584</v>
      </c>
      <c r="F85" s="19">
        <f>SUM(F80:F84)</f>
        <v>951646</v>
      </c>
      <c r="G85" s="19">
        <f>SUM(G80:G84)</f>
        <v>951646</v>
      </c>
      <c r="H85" s="19">
        <f>SUM(H80:H84)</f>
        <v>951646</v>
      </c>
      <c r="I85" s="19">
        <f>SUM(I80:I84)</f>
        <v>951646</v>
      </c>
      <c r="J85" s="72"/>
    </row>
    <row r="86" spans="1:10" s="24" customFormat="1" ht="20.100000000000001" customHeight="1" x14ac:dyDescent="0.25">
      <c r="A86" s="84" t="s">
        <v>88</v>
      </c>
      <c r="B86" s="84"/>
      <c r="C86" s="84"/>
      <c r="D86" s="84"/>
      <c r="E86" s="84"/>
      <c r="F86" s="84"/>
      <c r="G86" s="84"/>
      <c r="H86" s="84"/>
      <c r="I86" s="84"/>
      <c r="J86" s="72"/>
    </row>
    <row r="87" spans="1:10" s="24" customFormat="1" ht="20.100000000000001" customHeight="1" x14ac:dyDescent="0.25">
      <c r="A87" s="15" t="s">
        <v>89</v>
      </c>
      <c r="B87" s="68">
        <v>500</v>
      </c>
      <c r="C87" s="22"/>
      <c r="D87" s="22"/>
      <c r="E87" s="23">
        <f>SUM(F87:I87)</f>
        <v>0</v>
      </c>
      <c r="F87" s="22"/>
      <c r="G87" s="22"/>
      <c r="H87" s="18">
        <f>SUM(H88)</f>
        <v>0</v>
      </c>
      <c r="I87" s="18">
        <f>SUM(I88)</f>
        <v>0</v>
      </c>
      <c r="J87" s="72"/>
    </row>
    <row r="88" spans="1:10" s="24" customFormat="1" ht="39" customHeight="1" x14ac:dyDescent="0.25">
      <c r="A88" s="15" t="s">
        <v>90</v>
      </c>
      <c r="B88" s="31">
        <v>501</v>
      </c>
      <c r="C88" s="17"/>
      <c r="D88" s="17"/>
      <c r="E88" s="18">
        <f>SUM(F88:I88)</f>
        <v>0</v>
      </c>
      <c r="F88" s="17"/>
      <c r="G88" s="17"/>
      <c r="H88" s="19"/>
      <c r="I88" s="19"/>
      <c r="J88" s="72"/>
    </row>
    <row r="89" spans="1:10" s="24" customFormat="1" ht="34.5" customHeight="1" x14ac:dyDescent="0.25">
      <c r="A89" s="69" t="s">
        <v>91</v>
      </c>
      <c r="B89" s="32">
        <v>510</v>
      </c>
      <c r="C89" s="33">
        <f>SUM(C90:C95)</f>
        <v>0</v>
      </c>
      <c r="D89" s="23"/>
      <c r="E89" s="23">
        <f t="shared" ref="E89:E95" si="2">SUM(F89:I89)</f>
        <v>76000</v>
      </c>
      <c r="F89" s="23">
        <f>SUM(F90:F95)</f>
        <v>0</v>
      </c>
      <c r="G89" s="23">
        <f>SUM(G90:G95)</f>
        <v>76000</v>
      </c>
      <c r="H89" s="23">
        <f>SUM(H90:H95)</f>
        <v>0</v>
      </c>
      <c r="I89" s="23">
        <f>SUM(I90:I95)</f>
        <v>0</v>
      </c>
      <c r="J89" s="72"/>
    </row>
    <row r="90" spans="1:10" s="24" customFormat="1" ht="20.100000000000001" customHeight="1" x14ac:dyDescent="0.25">
      <c r="A90" s="15" t="s">
        <v>92</v>
      </c>
      <c r="B90" s="34">
        <v>511</v>
      </c>
      <c r="C90" s="17"/>
      <c r="D90" s="17"/>
      <c r="E90" s="19">
        <f t="shared" si="2"/>
        <v>0</v>
      </c>
      <c r="F90" s="19"/>
      <c r="G90" s="19"/>
      <c r="H90" s="19"/>
      <c r="I90" s="19"/>
      <c r="J90" s="72"/>
    </row>
    <row r="91" spans="1:10" s="24" customFormat="1" ht="56.25" customHeight="1" x14ac:dyDescent="0.25">
      <c r="A91" s="15" t="s">
        <v>93</v>
      </c>
      <c r="B91" s="35">
        <v>512</v>
      </c>
      <c r="C91" s="17"/>
      <c r="D91" s="19"/>
      <c r="E91" s="19">
        <f t="shared" si="2"/>
        <v>76000</v>
      </c>
      <c r="F91" s="19"/>
      <c r="G91" s="19">
        <v>76000</v>
      </c>
      <c r="H91" s="19"/>
      <c r="I91" s="19"/>
      <c r="J91" s="30" t="s">
        <v>173</v>
      </c>
    </row>
    <row r="92" spans="1:10" s="24" customFormat="1" ht="48" customHeight="1" x14ac:dyDescent="0.25">
      <c r="A92" s="15" t="s">
        <v>94</v>
      </c>
      <c r="B92" s="34">
        <v>513</v>
      </c>
      <c r="C92" s="17"/>
      <c r="D92" s="19"/>
      <c r="E92" s="19">
        <f t="shared" si="2"/>
        <v>0</v>
      </c>
      <c r="F92" s="19"/>
      <c r="G92" s="19"/>
      <c r="H92" s="19"/>
      <c r="I92" s="19"/>
      <c r="J92" s="36"/>
    </row>
    <row r="93" spans="1:10" s="24" customFormat="1" ht="36.75" customHeight="1" x14ac:dyDescent="0.25">
      <c r="A93" s="15" t="s">
        <v>95</v>
      </c>
      <c r="B93" s="35">
        <v>514</v>
      </c>
      <c r="C93" s="17"/>
      <c r="D93" s="19"/>
      <c r="E93" s="19"/>
      <c r="F93" s="19"/>
      <c r="G93" s="19"/>
      <c r="H93" s="19"/>
      <c r="I93" s="19"/>
      <c r="J93" s="30"/>
    </row>
    <row r="94" spans="1:10" s="24" customFormat="1" ht="64.5" customHeight="1" x14ac:dyDescent="0.25">
      <c r="A94" s="15" t="s">
        <v>96</v>
      </c>
      <c r="B94" s="34">
        <v>515</v>
      </c>
      <c r="C94" s="17"/>
      <c r="D94" s="19"/>
      <c r="E94" s="19">
        <f t="shared" si="2"/>
        <v>0</v>
      </c>
      <c r="F94" s="19"/>
      <c r="G94" s="19"/>
      <c r="H94" s="19"/>
      <c r="I94" s="19"/>
      <c r="J94" s="30"/>
    </row>
    <row r="95" spans="1:10" s="24" customFormat="1" ht="20.100000000000001" customHeight="1" x14ac:dyDescent="0.25">
      <c r="A95" s="15" t="s">
        <v>97</v>
      </c>
      <c r="B95" s="37">
        <v>516</v>
      </c>
      <c r="C95" s="17"/>
      <c r="D95" s="17"/>
      <c r="E95" s="19">
        <f t="shared" si="2"/>
        <v>0</v>
      </c>
      <c r="F95" s="19"/>
      <c r="G95" s="19"/>
      <c r="H95" s="19"/>
      <c r="I95" s="19"/>
      <c r="J95" s="72"/>
    </row>
    <row r="96" spans="1:10" s="24" customFormat="1" ht="20.100000000000001" customHeight="1" x14ac:dyDescent="0.25">
      <c r="A96" s="84" t="s">
        <v>98</v>
      </c>
      <c r="B96" s="84"/>
      <c r="C96" s="84"/>
      <c r="D96" s="84"/>
      <c r="E96" s="84"/>
      <c r="F96" s="84"/>
      <c r="G96" s="84"/>
      <c r="H96" s="84"/>
      <c r="I96" s="84"/>
      <c r="J96" s="72"/>
    </row>
    <row r="97" spans="1:10" s="24" customFormat="1" ht="34.5" customHeight="1" x14ac:dyDescent="0.25">
      <c r="A97" s="15" t="s">
        <v>99</v>
      </c>
      <c r="B97" s="38">
        <v>600</v>
      </c>
      <c r="C97" s="22">
        <f>SUM(C98:C101)</f>
        <v>0</v>
      </c>
      <c r="D97" s="22"/>
      <c r="E97" s="18"/>
      <c r="F97" s="18"/>
      <c r="G97" s="18"/>
      <c r="H97" s="18"/>
      <c r="I97" s="18"/>
      <c r="J97" s="72"/>
    </row>
    <row r="98" spans="1:10" s="24" customFormat="1" ht="20.100000000000001" customHeight="1" x14ac:dyDescent="0.25">
      <c r="A98" s="20" t="s">
        <v>100</v>
      </c>
      <c r="B98" s="37">
        <v>601</v>
      </c>
      <c r="C98" s="17"/>
      <c r="D98" s="17"/>
      <c r="E98" s="19">
        <f t="shared" ref="E98:E106" si="3">SUM(F98:I98)</f>
        <v>0</v>
      </c>
      <c r="F98" s="19"/>
      <c r="G98" s="19"/>
      <c r="H98" s="19"/>
      <c r="I98" s="19"/>
      <c r="J98" s="72"/>
    </row>
    <row r="99" spans="1:10" s="24" customFormat="1" ht="20.100000000000001" customHeight="1" x14ac:dyDescent="0.25">
      <c r="A99" s="20" t="s">
        <v>101</v>
      </c>
      <c r="B99" s="37">
        <v>602</v>
      </c>
      <c r="C99" s="17"/>
      <c r="D99" s="17"/>
      <c r="E99" s="19">
        <f t="shared" si="3"/>
        <v>0</v>
      </c>
      <c r="F99" s="19"/>
      <c r="G99" s="19"/>
      <c r="H99" s="19"/>
      <c r="I99" s="19"/>
      <c r="J99" s="72"/>
    </row>
    <row r="100" spans="1:10" s="24" customFormat="1" ht="20.100000000000001" customHeight="1" x14ac:dyDescent="0.25">
      <c r="A100" s="20" t="s">
        <v>102</v>
      </c>
      <c r="B100" s="37">
        <v>603</v>
      </c>
      <c r="C100" s="17"/>
      <c r="D100" s="17"/>
      <c r="E100" s="19">
        <f t="shared" si="3"/>
        <v>0</v>
      </c>
      <c r="F100" s="19"/>
      <c r="G100" s="19"/>
      <c r="H100" s="19"/>
      <c r="I100" s="19"/>
      <c r="J100" s="72"/>
    </row>
    <row r="101" spans="1:10" s="24" customFormat="1" ht="20.100000000000001" customHeight="1" x14ac:dyDescent="0.25">
      <c r="A101" s="15" t="s">
        <v>103</v>
      </c>
      <c r="B101" s="38">
        <v>610</v>
      </c>
      <c r="C101" s="17"/>
      <c r="D101" s="52"/>
      <c r="E101" s="52">
        <f t="shared" si="3"/>
        <v>0</v>
      </c>
      <c r="F101" s="19"/>
      <c r="G101" s="19"/>
      <c r="H101" s="19"/>
      <c r="I101" s="19"/>
      <c r="J101" s="72"/>
    </row>
    <row r="102" spans="1:10" s="24" customFormat="1" ht="39.75" customHeight="1" x14ac:dyDescent="0.25">
      <c r="A102" s="15" t="s">
        <v>104</v>
      </c>
      <c r="B102" s="38">
        <v>620</v>
      </c>
      <c r="C102" s="22">
        <f>SUM(C103:C106)</f>
        <v>0</v>
      </c>
      <c r="D102" s="33">
        <f>SUM(D103:D106)</f>
        <v>0</v>
      </c>
      <c r="E102" s="23"/>
      <c r="F102" s="18"/>
      <c r="G102" s="18"/>
      <c r="H102" s="18"/>
      <c r="I102" s="18"/>
      <c r="J102" s="72"/>
    </row>
    <row r="103" spans="1:10" s="24" customFormat="1" ht="20.100000000000001" customHeight="1" x14ac:dyDescent="0.25">
      <c r="A103" s="20" t="s">
        <v>100</v>
      </c>
      <c r="B103" s="37">
        <v>621</v>
      </c>
      <c r="C103" s="17"/>
      <c r="D103" s="17"/>
      <c r="E103" s="19">
        <f t="shared" si="3"/>
        <v>0</v>
      </c>
      <c r="F103" s="19"/>
      <c r="G103" s="19"/>
      <c r="H103" s="19"/>
      <c r="I103" s="19"/>
      <c r="J103" s="72"/>
    </row>
    <row r="104" spans="1:10" s="24" customFormat="1" ht="20.100000000000001" customHeight="1" x14ac:dyDescent="0.25">
      <c r="A104" s="20" t="s">
        <v>101</v>
      </c>
      <c r="B104" s="37">
        <v>622</v>
      </c>
      <c r="C104" s="17"/>
      <c r="D104" s="17"/>
      <c r="E104" s="19">
        <f t="shared" si="3"/>
        <v>0</v>
      </c>
      <c r="F104" s="19"/>
      <c r="G104" s="19"/>
      <c r="H104" s="19"/>
      <c r="I104" s="19"/>
      <c r="J104" s="72"/>
    </row>
    <row r="105" spans="1:10" s="24" customFormat="1" ht="20.100000000000001" customHeight="1" x14ac:dyDescent="0.25">
      <c r="A105" s="20" t="s">
        <v>102</v>
      </c>
      <c r="B105" s="37">
        <v>623</v>
      </c>
      <c r="C105" s="17"/>
      <c r="D105" s="17"/>
      <c r="E105" s="19">
        <f t="shared" si="3"/>
        <v>0</v>
      </c>
      <c r="F105" s="19"/>
      <c r="G105" s="19"/>
      <c r="H105" s="19"/>
      <c r="I105" s="19"/>
      <c r="J105" s="72"/>
    </row>
    <row r="106" spans="1:10" s="24" customFormat="1" ht="20.100000000000001" customHeight="1" x14ac:dyDescent="0.25">
      <c r="A106" s="15" t="s">
        <v>65</v>
      </c>
      <c r="B106" s="38">
        <v>630</v>
      </c>
      <c r="C106" s="17"/>
      <c r="D106" s="17"/>
      <c r="E106" s="19">
        <f t="shared" si="3"/>
        <v>0</v>
      </c>
      <c r="F106" s="19"/>
      <c r="G106" s="19"/>
      <c r="H106" s="19"/>
      <c r="I106" s="19"/>
      <c r="J106" s="72"/>
    </row>
    <row r="107" spans="1:10" ht="20.100000000000001" customHeight="1" x14ac:dyDescent="0.25">
      <c r="A107" s="69" t="s">
        <v>105</v>
      </c>
      <c r="B107" s="39">
        <v>700</v>
      </c>
      <c r="C107" s="40">
        <f>SUM(C36+C37+C38+C75+C87+C97)</f>
        <v>0</v>
      </c>
      <c r="D107" s="40">
        <f>SUM(D36+D37+D38+D75+D87+D97+D101)</f>
        <v>0</v>
      </c>
      <c r="E107" s="40">
        <f>SUM(F107:I107)</f>
        <v>3933102</v>
      </c>
      <c r="F107" s="40">
        <f>F36+F37+F101+F39+F75+F87+F97</f>
        <v>983275</v>
      </c>
      <c r="G107" s="40">
        <f>G36+G37+G101+G39+G75+G87+G97</f>
        <v>983275</v>
      </c>
      <c r="H107" s="40">
        <f>H36+H37+H101+H39+H75+H87+H97</f>
        <v>983276</v>
      </c>
      <c r="I107" s="40">
        <f>I36+I37+I101+I39+I75+I87+I97</f>
        <v>983276</v>
      </c>
      <c r="J107" s="72"/>
    </row>
    <row r="108" spans="1:10" ht="20.100000000000001" customHeight="1" x14ac:dyDescent="0.25">
      <c r="A108" s="69" t="s">
        <v>106</v>
      </c>
      <c r="B108" s="39">
        <v>800</v>
      </c>
      <c r="C108" s="40">
        <f>C43+C48+C49+C55+C56+C57+C59+C60+C61+C89+C102</f>
        <v>0</v>
      </c>
      <c r="D108" s="40">
        <f>D43+D48+D49+D55+D56+D57+D59+D60+D61+D89+D102+D58+D78+D106</f>
        <v>0</v>
      </c>
      <c r="E108" s="40">
        <f>SUM(F108:I108)</f>
        <v>3882584</v>
      </c>
      <c r="F108" s="40">
        <f>F42+F61+F78+F89+F102+F106</f>
        <v>951646</v>
      </c>
      <c r="G108" s="40">
        <f>G42+G61+G78+G89+G102+G106</f>
        <v>1027646</v>
      </c>
      <c r="H108" s="40">
        <f>H42+H61+H78+H89+H102+H106</f>
        <v>951646</v>
      </c>
      <c r="I108" s="40">
        <f>I42+I61+I78+I89+I102+I106</f>
        <v>951646</v>
      </c>
      <c r="J108" s="72"/>
    </row>
    <row r="109" spans="1:10" ht="46.5" customHeight="1" x14ac:dyDescent="0.25">
      <c r="A109" s="15" t="s">
        <v>107</v>
      </c>
      <c r="B109" s="16">
        <v>850</v>
      </c>
      <c r="C109" s="17"/>
      <c r="D109" s="17">
        <f t="shared" ref="D109:I109" si="4">D107-D108</f>
        <v>0</v>
      </c>
      <c r="E109" s="18">
        <f t="shared" si="4"/>
        <v>50518</v>
      </c>
      <c r="F109" s="41">
        <f t="shared" si="4"/>
        <v>31629</v>
      </c>
      <c r="G109" s="41">
        <f t="shared" si="4"/>
        <v>-44371</v>
      </c>
      <c r="H109" s="41">
        <f t="shared" si="4"/>
        <v>31630</v>
      </c>
      <c r="I109" s="41">
        <f t="shared" si="4"/>
        <v>31630</v>
      </c>
      <c r="J109" s="72"/>
    </row>
    <row r="110" spans="1:10" ht="19.5" customHeight="1" x14ac:dyDescent="0.25">
      <c r="A110" s="84" t="s">
        <v>108</v>
      </c>
      <c r="B110" s="84"/>
      <c r="C110" s="42"/>
      <c r="D110" s="42"/>
      <c r="E110" s="43"/>
      <c r="F110" s="43" t="s">
        <v>109</v>
      </c>
      <c r="G110" s="43" t="s">
        <v>110</v>
      </c>
      <c r="H110" s="43" t="s">
        <v>111</v>
      </c>
      <c r="I110" s="43" t="s">
        <v>144</v>
      </c>
      <c r="J110" s="72"/>
    </row>
    <row r="111" spans="1:10" ht="19.5" customHeight="1" x14ac:dyDescent="0.25">
      <c r="A111" s="15" t="s">
        <v>113</v>
      </c>
      <c r="B111" s="16">
        <v>900</v>
      </c>
      <c r="C111" s="17"/>
      <c r="D111" s="17"/>
      <c r="E111" s="17"/>
      <c r="F111" s="55">
        <v>26</v>
      </c>
      <c r="G111" s="55">
        <v>26</v>
      </c>
      <c r="H111" s="55"/>
      <c r="I111" s="55"/>
      <c r="J111" s="72"/>
    </row>
    <row r="112" spans="1:10" ht="19.5" customHeight="1" x14ac:dyDescent="0.25">
      <c r="A112" s="15" t="s">
        <v>114</v>
      </c>
      <c r="B112" s="16">
        <v>910</v>
      </c>
      <c r="C112" s="17"/>
      <c r="D112" s="17"/>
      <c r="E112" s="17"/>
      <c r="F112" s="19">
        <v>55000</v>
      </c>
      <c r="G112" s="19">
        <v>55000</v>
      </c>
      <c r="H112" s="19"/>
      <c r="I112" s="19"/>
      <c r="J112" s="72"/>
    </row>
    <row r="113" spans="1:10" ht="19.5" customHeight="1" x14ac:dyDescent="0.25">
      <c r="A113" s="15" t="s">
        <v>115</v>
      </c>
      <c r="B113" s="16">
        <v>920</v>
      </c>
      <c r="C113" s="17"/>
      <c r="D113" s="17"/>
      <c r="E113" s="17"/>
      <c r="F113" s="17">
        <f>-G113-F1132</f>
        <v>0</v>
      </c>
      <c r="G113" s="17">
        <f>-H113-G1132</f>
        <v>0</v>
      </c>
      <c r="H113" s="17">
        <f>-I113-H1132</f>
        <v>0</v>
      </c>
      <c r="I113" s="17">
        <v>0</v>
      </c>
      <c r="J113" s="72"/>
    </row>
    <row r="114" spans="1:10" ht="42" customHeight="1" x14ac:dyDescent="0.25">
      <c r="A114" s="15" t="s">
        <v>116</v>
      </c>
      <c r="B114" s="16">
        <v>930</v>
      </c>
      <c r="C114" s="17"/>
      <c r="D114" s="17"/>
      <c r="E114" s="17"/>
      <c r="F114" s="17">
        <f>-H1114</f>
        <v>0</v>
      </c>
      <c r="G114" s="17">
        <f>-I1114</f>
        <v>0</v>
      </c>
      <c r="H114" s="17">
        <f>-J1114</f>
        <v>0</v>
      </c>
      <c r="I114" s="17">
        <v>0</v>
      </c>
      <c r="J114" s="72"/>
    </row>
    <row r="115" spans="1:10" ht="19.5" customHeight="1" x14ac:dyDescent="0.25">
      <c r="A115" s="67"/>
      <c r="B115" s="44"/>
      <c r="C115" s="45"/>
      <c r="D115" s="45"/>
      <c r="E115" s="45"/>
      <c r="F115" s="45"/>
      <c r="G115" s="45"/>
      <c r="H115" s="45"/>
      <c r="I115" s="45"/>
    </row>
    <row r="116" spans="1:10" ht="16.5" customHeight="1" x14ac:dyDescent="0.25">
      <c r="A116" s="67"/>
      <c r="C116" s="46"/>
      <c r="D116" s="47"/>
      <c r="E116" s="47"/>
      <c r="F116" s="47"/>
      <c r="G116" s="47"/>
      <c r="H116" s="47"/>
      <c r="I116" s="47"/>
    </row>
    <row r="117" spans="1:10" ht="20.100000000000001" customHeight="1" x14ac:dyDescent="0.25">
      <c r="A117" s="53" t="s">
        <v>154</v>
      </c>
      <c r="B117" s="44"/>
      <c r="C117" s="90" t="s">
        <v>117</v>
      </c>
      <c r="D117" s="90"/>
      <c r="E117" s="90"/>
      <c r="F117" s="48"/>
      <c r="G117" s="91" t="s">
        <v>136</v>
      </c>
      <c r="H117" s="91"/>
      <c r="I117" s="91"/>
    </row>
    <row r="118" spans="1:10" s="24" customFormat="1" ht="20.100000000000001" customHeight="1" x14ac:dyDescent="0.25">
      <c r="A118" s="73" t="s">
        <v>118</v>
      </c>
      <c r="B118" s="1"/>
      <c r="C118" s="92" t="s">
        <v>119</v>
      </c>
      <c r="D118" s="92"/>
      <c r="E118" s="92"/>
      <c r="F118" s="49"/>
      <c r="G118" s="93" t="s">
        <v>120</v>
      </c>
      <c r="H118" s="93"/>
      <c r="I118" s="93"/>
      <c r="J118" s="60"/>
    </row>
    <row r="119" spans="1:10" ht="20.100000000000001" customHeight="1" x14ac:dyDescent="0.25">
      <c r="A119" s="67"/>
      <c r="C119" s="46"/>
      <c r="D119" s="47"/>
      <c r="E119" s="47"/>
      <c r="F119" s="47"/>
      <c r="G119" s="47"/>
      <c r="H119" s="47"/>
      <c r="I119" s="47"/>
    </row>
    <row r="120" spans="1:10" x14ac:dyDescent="0.25">
      <c r="A120" s="67"/>
      <c r="C120" s="46"/>
      <c r="D120" s="47"/>
      <c r="E120" s="47"/>
      <c r="F120" s="47"/>
      <c r="G120" s="47"/>
      <c r="H120" s="47"/>
      <c r="I120" s="47"/>
    </row>
    <row r="121" spans="1:10" x14ac:dyDescent="0.25">
      <c r="A121" s="67"/>
      <c r="C121" s="46"/>
      <c r="D121" s="47"/>
      <c r="E121" s="47"/>
      <c r="F121" s="47"/>
      <c r="G121" s="47"/>
      <c r="H121" s="47"/>
      <c r="I121" s="47"/>
    </row>
    <row r="122" spans="1:10" x14ac:dyDescent="0.25">
      <c r="A122" s="67"/>
      <c r="C122" s="46"/>
      <c r="D122" s="47"/>
      <c r="E122" s="47"/>
      <c r="F122" s="47"/>
      <c r="G122" s="47"/>
      <c r="H122" s="47"/>
      <c r="I122" s="47"/>
    </row>
    <row r="123" spans="1:10" x14ac:dyDescent="0.25">
      <c r="A123" s="67"/>
      <c r="C123" s="46"/>
      <c r="D123" s="47"/>
      <c r="E123" s="47"/>
      <c r="F123" s="47"/>
      <c r="G123" s="47"/>
      <c r="H123" s="47"/>
      <c r="I123" s="47"/>
    </row>
    <row r="124" spans="1:10" x14ac:dyDescent="0.25">
      <c r="A124" s="67"/>
      <c r="C124" s="46"/>
      <c r="D124" s="47"/>
      <c r="E124" s="47"/>
      <c r="F124" s="47"/>
      <c r="G124" s="47"/>
      <c r="H124" s="47"/>
      <c r="I124" s="47"/>
    </row>
    <row r="125" spans="1:10" x14ac:dyDescent="0.25">
      <c r="A125" s="67"/>
      <c r="C125" s="46"/>
      <c r="D125" s="47"/>
      <c r="E125" s="47"/>
      <c r="F125" s="47"/>
      <c r="G125" s="47"/>
      <c r="H125" s="47"/>
      <c r="I125" s="47"/>
    </row>
    <row r="126" spans="1:10" x14ac:dyDescent="0.25">
      <c r="A126" s="67"/>
      <c r="C126" s="46"/>
      <c r="D126" s="47"/>
      <c r="E126" s="47"/>
      <c r="F126" s="47"/>
      <c r="G126" s="47"/>
      <c r="H126" s="47"/>
      <c r="I126" s="47"/>
    </row>
    <row r="127" spans="1:10" x14ac:dyDescent="0.25">
      <c r="A127" s="67"/>
      <c r="C127" s="46"/>
      <c r="D127" s="47"/>
      <c r="E127" s="47"/>
      <c r="F127" s="47"/>
      <c r="G127" s="47"/>
      <c r="H127" s="47"/>
      <c r="I127" s="47"/>
    </row>
    <row r="128" spans="1:10" x14ac:dyDescent="0.25">
      <c r="A128" s="67"/>
      <c r="C128" s="46"/>
      <c r="D128" s="47"/>
      <c r="E128" s="47"/>
      <c r="F128" s="47"/>
      <c r="G128" s="47"/>
      <c r="H128" s="47"/>
      <c r="I128" s="47"/>
    </row>
    <row r="129" spans="1:9" x14ac:dyDescent="0.25">
      <c r="A129" s="67"/>
      <c r="C129" s="46"/>
      <c r="D129" s="47"/>
      <c r="E129" s="47"/>
      <c r="F129" s="47"/>
      <c r="G129" s="47"/>
      <c r="H129" s="47"/>
      <c r="I129" s="47"/>
    </row>
    <row r="130" spans="1:9" x14ac:dyDescent="0.25">
      <c r="A130" s="67"/>
      <c r="C130" s="46"/>
      <c r="D130" s="47"/>
      <c r="E130" s="47"/>
      <c r="F130" s="47"/>
      <c r="G130" s="47"/>
      <c r="H130" s="47"/>
      <c r="I130" s="47"/>
    </row>
    <row r="131" spans="1:9" x14ac:dyDescent="0.25">
      <c r="A131" s="67"/>
      <c r="C131" s="46"/>
      <c r="D131" s="47"/>
      <c r="E131" s="47"/>
      <c r="F131" s="47"/>
      <c r="G131" s="47"/>
      <c r="H131" s="47"/>
      <c r="I131" s="47"/>
    </row>
    <row r="132" spans="1:9" x14ac:dyDescent="0.25">
      <c r="A132" s="67"/>
      <c r="C132" s="46"/>
      <c r="D132" s="47"/>
      <c r="E132" s="47"/>
      <c r="F132" s="47"/>
      <c r="G132" s="47"/>
      <c r="H132" s="47"/>
      <c r="I132" s="47"/>
    </row>
    <row r="133" spans="1:9" x14ac:dyDescent="0.25">
      <c r="A133" s="67"/>
      <c r="C133" s="46"/>
      <c r="D133" s="47"/>
      <c r="E133" s="47"/>
      <c r="F133" s="47"/>
      <c r="G133" s="47"/>
      <c r="H133" s="47"/>
      <c r="I133" s="47"/>
    </row>
    <row r="134" spans="1:9" x14ac:dyDescent="0.25">
      <c r="A134" s="67"/>
      <c r="C134" s="46"/>
      <c r="D134" s="47"/>
      <c r="E134" s="47"/>
      <c r="F134" s="47"/>
      <c r="G134" s="47"/>
      <c r="H134" s="47"/>
      <c r="I134" s="47"/>
    </row>
    <row r="135" spans="1:9" x14ac:dyDescent="0.25">
      <c r="A135" s="67"/>
      <c r="C135" s="46"/>
      <c r="D135" s="47"/>
      <c r="E135" s="47"/>
      <c r="F135" s="47"/>
      <c r="G135" s="47"/>
      <c r="H135" s="47"/>
      <c r="I135" s="47"/>
    </row>
    <row r="136" spans="1:9" x14ac:dyDescent="0.25">
      <c r="A136" s="67"/>
      <c r="C136" s="46"/>
      <c r="D136" s="47"/>
      <c r="E136" s="47"/>
      <c r="F136" s="47"/>
      <c r="G136" s="47"/>
      <c r="H136" s="47"/>
      <c r="I136" s="47"/>
    </row>
    <row r="137" spans="1:9" x14ac:dyDescent="0.25">
      <c r="A137" s="67"/>
      <c r="C137" s="46"/>
      <c r="D137" s="47"/>
      <c r="E137" s="47"/>
      <c r="F137" s="47"/>
      <c r="G137" s="47"/>
      <c r="H137" s="47"/>
      <c r="I137" s="47"/>
    </row>
    <row r="138" spans="1:9" x14ac:dyDescent="0.25">
      <c r="A138" s="67"/>
      <c r="C138" s="46"/>
      <c r="D138" s="47"/>
      <c r="E138" s="47"/>
      <c r="F138" s="47"/>
      <c r="G138" s="47"/>
      <c r="H138" s="47"/>
      <c r="I138" s="47"/>
    </row>
    <row r="139" spans="1:9" x14ac:dyDescent="0.25">
      <c r="A139" s="67"/>
      <c r="C139" s="46"/>
      <c r="D139" s="47"/>
      <c r="E139" s="47"/>
      <c r="F139" s="47"/>
      <c r="G139" s="47"/>
      <c r="H139" s="47"/>
      <c r="I139" s="47"/>
    </row>
    <row r="140" spans="1:9" x14ac:dyDescent="0.25">
      <c r="A140" s="67"/>
      <c r="C140" s="46"/>
      <c r="D140" s="47"/>
      <c r="E140" s="47"/>
      <c r="F140" s="47"/>
      <c r="G140" s="47"/>
      <c r="H140" s="47"/>
      <c r="I140" s="47"/>
    </row>
    <row r="141" spans="1:9" x14ac:dyDescent="0.25">
      <c r="A141" s="67"/>
      <c r="C141" s="46"/>
      <c r="D141" s="47"/>
      <c r="E141" s="47"/>
      <c r="F141" s="47"/>
      <c r="G141" s="47"/>
      <c r="H141" s="47"/>
      <c r="I141" s="47"/>
    </row>
    <row r="142" spans="1:9" x14ac:dyDescent="0.25">
      <c r="A142" s="67"/>
      <c r="C142" s="46"/>
      <c r="D142" s="47"/>
      <c r="E142" s="47"/>
      <c r="F142" s="47"/>
      <c r="G142" s="47"/>
      <c r="H142" s="47"/>
      <c r="I142" s="47"/>
    </row>
    <row r="143" spans="1:9" x14ac:dyDescent="0.25">
      <c r="A143" s="67"/>
      <c r="C143" s="46"/>
      <c r="D143" s="47"/>
      <c r="E143" s="47"/>
      <c r="F143" s="47"/>
      <c r="G143" s="47"/>
      <c r="H143" s="47"/>
      <c r="I143" s="47"/>
    </row>
    <row r="144" spans="1:9" x14ac:dyDescent="0.25">
      <c r="A144" s="67"/>
      <c r="C144" s="46"/>
      <c r="D144" s="47"/>
      <c r="E144" s="47"/>
      <c r="F144" s="47"/>
      <c r="G144" s="47"/>
      <c r="H144" s="47"/>
      <c r="I144" s="47"/>
    </row>
    <row r="145" spans="1:9" x14ac:dyDescent="0.25">
      <c r="A145" s="67"/>
      <c r="C145" s="46"/>
      <c r="D145" s="47"/>
      <c r="E145" s="47"/>
      <c r="F145" s="47"/>
      <c r="G145" s="47"/>
      <c r="H145" s="47"/>
      <c r="I145" s="47"/>
    </row>
    <row r="146" spans="1:9" x14ac:dyDescent="0.25">
      <c r="A146" s="67"/>
      <c r="C146" s="46"/>
      <c r="D146" s="47"/>
      <c r="E146" s="47"/>
      <c r="F146" s="47"/>
      <c r="G146" s="47"/>
      <c r="H146" s="47"/>
      <c r="I146" s="47"/>
    </row>
    <row r="147" spans="1:9" x14ac:dyDescent="0.25">
      <c r="A147" s="67"/>
      <c r="C147" s="46"/>
      <c r="D147" s="47"/>
      <c r="E147" s="47"/>
      <c r="F147" s="47"/>
      <c r="G147" s="47"/>
      <c r="H147" s="47"/>
      <c r="I147" s="47"/>
    </row>
    <row r="148" spans="1:9" x14ac:dyDescent="0.25">
      <c r="A148" s="67"/>
      <c r="C148" s="46"/>
      <c r="D148" s="47"/>
      <c r="E148" s="47"/>
      <c r="F148" s="47"/>
      <c r="G148" s="47"/>
      <c r="H148" s="47"/>
      <c r="I148" s="47"/>
    </row>
    <row r="149" spans="1:9" x14ac:dyDescent="0.25">
      <c r="A149" s="67"/>
      <c r="C149" s="46"/>
      <c r="D149" s="47"/>
      <c r="E149" s="47"/>
      <c r="F149" s="47"/>
      <c r="G149" s="47"/>
      <c r="H149" s="47"/>
      <c r="I149" s="47"/>
    </row>
    <row r="150" spans="1:9" x14ac:dyDescent="0.25">
      <c r="A150" s="67"/>
      <c r="C150" s="46"/>
      <c r="D150" s="47"/>
      <c r="E150" s="47"/>
      <c r="F150" s="47"/>
      <c r="G150" s="47"/>
      <c r="H150" s="47"/>
      <c r="I150" s="47"/>
    </row>
    <row r="151" spans="1:9" x14ac:dyDescent="0.25">
      <c r="A151" s="67"/>
      <c r="C151" s="46"/>
      <c r="D151" s="47"/>
      <c r="E151" s="47"/>
      <c r="F151" s="47"/>
      <c r="G151" s="47"/>
      <c r="H151" s="47"/>
      <c r="I151" s="47"/>
    </row>
    <row r="152" spans="1:9" x14ac:dyDescent="0.25">
      <c r="A152" s="67"/>
      <c r="C152" s="46"/>
      <c r="D152" s="47"/>
      <c r="E152" s="47"/>
      <c r="F152" s="47"/>
      <c r="G152" s="47"/>
      <c r="H152" s="47"/>
      <c r="I152" s="47"/>
    </row>
    <row r="153" spans="1:9" x14ac:dyDescent="0.25">
      <c r="A153" s="67"/>
      <c r="C153" s="46"/>
      <c r="D153" s="47"/>
      <c r="E153" s="47"/>
      <c r="F153" s="47"/>
      <c r="G153" s="47"/>
      <c r="H153" s="47"/>
      <c r="I153" s="47"/>
    </row>
    <row r="154" spans="1:9" x14ac:dyDescent="0.25">
      <c r="A154" s="67"/>
      <c r="C154" s="46"/>
      <c r="D154" s="47"/>
      <c r="E154" s="47"/>
      <c r="F154" s="47"/>
      <c r="G154" s="47"/>
      <c r="H154" s="47"/>
      <c r="I154" s="47"/>
    </row>
    <row r="155" spans="1:9" x14ac:dyDescent="0.25">
      <c r="A155" s="67"/>
      <c r="C155" s="46"/>
      <c r="D155" s="47"/>
      <c r="E155" s="47"/>
      <c r="F155" s="47"/>
      <c r="G155" s="47"/>
      <c r="H155" s="47"/>
      <c r="I155" s="47"/>
    </row>
    <row r="156" spans="1:9" x14ac:dyDescent="0.25">
      <c r="A156" s="67"/>
      <c r="C156" s="46"/>
      <c r="D156" s="47"/>
      <c r="E156" s="47"/>
      <c r="F156" s="47"/>
      <c r="G156" s="47"/>
      <c r="H156" s="47"/>
      <c r="I156" s="47"/>
    </row>
    <row r="157" spans="1:9" x14ac:dyDescent="0.25">
      <c r="A157" s="67"/>
      <c r="C157" s="46"/>
      <c r="D157" s="47"/>
      <c r="E157" s="47"/>
      <c r="F157" s="47"/>
      <c r="G157" s="47"/>
      <c r="H157" s="47"/>
      <c r="I157" s="47"/>
    </row>
    <row r="158" spans="1:9" x14ac:dyDescent="0.25">
      <c r="A158" s="67"/>
      <c r="C158" s="46"/>
      <c r="D158" s="47"/>
      <c r="E158" s="47"/>
      <c r="F158" s="47"/>
      <c r="G158" s="47"/>
      <c r="H158" s="47"/>
      <c r="I158" s="47"/>
    </row>
    <row r="159" spans="1:9" x14ac:dyDescent="0.25">
      <c r="A159" s="67"/>
      <c r="C159" s="46"/>
      <c r="D159" s="47"/>
      <c r="E159" s="47"/>
      <c r="F159" s="47"/>
      <c r="G159" s="47"/>
      <c r="H159" s="47"/>
      <c r="I159" s="47"/>
    </row>
    <row r="160" spans="1:9" x14ac:dyDescent="0.25">
      <c r="A160" s="50"/>
    </row>
    <row r="161" spans="1:1" x14ac:dyDescent="0.25">
      <c r="A161" s="50"/>
    </row>
    <row r="162" spans="1:1" x14ac:dyDescent="0.25">
      <c r="A162" s="50"/>
    </row>
    <row r="163" spans="1:1" x14ac:dyDescent="0.25">
      <c r="A163" s="50"/>
    </row>
    <row r="164" spans="1:1" x14ac:dyDescent="0.25">
      <c r="A164" s="50"/>
    </row>
    <row r="165" spans="1:1" x14ac:dyDescent="0.25">
      <c r="A165" s="50"/>
    </row>
    <row r="166" spans="1:1" x14ac:dyDescent="0.25">
      <c r="A166" s="50"/>
    </row>
    <row r="167" spans="1:1" x14ac:dyDescent="0.25">
      <c r="A167" s="50"/>
    </row>
    <row r="168" spans="1:1" x14ac:dyDescent="0.25">
      <c r="A168" s="50"/>
    </row>
    <row r="169" spans="1:1" x14ac:dyDescent="0.25">
      <c r="A169" s="50"/>
    </row>
    <row r="170" spans="1:1" x14ac:dyDescent="0.25">
      <c r="A170" s="50"/>
    </row>
    <row r="171" spans="1:1" x14ac:dyDescent="0.25">
      <c r="A171" s="50"/>
    </row>
    <row r="172" spans="1:1" x14ac:dyDescent="0.25">
      <c r="A172" s="50"/>
    </row>
    <row r="173" spans="1:1" x14ac:dyDescent="0.25">
      <c r="A173" s="50"/>
    </row>
    <row r="174" spans="1:1" x14ac:dyDescent="0.25">
      <c r="A174" s="50"/>
    </row>
    <row r="175" spans="1:1" x14ac:dyDescent="0.25">
      <c r="A175" s="50"/>
    </row>
    <row r="176" spans="1:1" x14ac:dyDescent="0.25">
      <c r="A176" s="50"/>
    </row>
    <row r="177" spans="1:1" x14ac:dyDescent="0.25">
      <c r="A177" s="50"/>
    </row>
    <row r="178" spans="1:1" x14ac:dyDescent="0.25">
      <c r="A178" s="50"/>
    </row>
    <row r="179" spans="1:1" x14ac:dyDescent="0.25">
      <c r="A179" s="50"/>
    </row>
    <row r="180" spans="1:1" x14ac:dyDescent="0.25">
      <c r="A180" s="50"/>
    </row>
    <row r="181" spans="1:1" x14ac:dyDescent="0.25">
      <c r="A181" s="50"/>
    </row>
    <row r="182" spans="1:1" x14ac:dyDescent="0.25">
      <c r="A182" s="50"/>
    </row>
    <row r="183" spans="1:1" x14ac:dyDescent="0.25">
      <c r="A183" s="50"/>
    </row>
    <row r="184" spans="1:1" x14ac:dyDescent="0.25">
      <c r="A184" s="50"/>
    </row>
    <row r="185" spans="1:1" x14ac:dyDescent="0.25">
      <c r="A185" s="50"/>
    </row>
    <row r="186" spans="1:1" x14ac:dyDescent="0.25">
      <c r="A186" s="50"/>
    </row>
    <row r="187" spans="1:1" x14ac:dyDescent="0.25">
      <c r="A187" s="50"/>
    </row>
    <row r="188" spans="1:1" x14ac:dyDescent="0.25">
      <c r="A188" s="50"/>
    </row>
    <row r="189" spans="1:1" x14ac:dyDescent="0.25">
      <c r="A189" s="50"/>
    </row>
    <row r="190" spans="1:1" x14ac:dyDescent="0.25">
      <c r="A190" s="50"/>
    </row>
    <row r="191" spans="1:1" x14ac:dyDescent="0.25">
      <c r="A191" s="50"/>
    </row>
    <row r="192" spans="1:1" x14ac:dyDescent="0.25">
      <c r="A192" s="50"/>
    </row>
    <row r="193" spans="1:1" x14ac:dyDescent="0.25">
      <c r="A193" s="50"/>
    </row>
    <row r="194" spans="1:1" x14ac:dyDescent="0.25">
      <c r="A194" s="50"/>
    </row>
    <row r="195" spans="1:1" x14ac:dyDescent="0.25">
      <c r="A195" s="50"/>
    </row>
    <row r="196" spans="1:1" x14ac:dyDescent="0.25">
      <c r="A196" s="50"/>
    </row>
    <row r="197" spans="1:1" x14ac:dyDescent="0.25">
      <c r="A197" s="50"/>
    </row>
    <row r="198" spans="1:1" x14ac:dyDescent="0.25">
      <c r="A198" s="50"/>
    </row>
    <row r="199" spans="1:1" x14ac:dyDescent="0.25">
      <c r="A199" s="50"/>
    </row>
    <row r="200" spans="1:1" x14ac:dyDescent="0.25">
      <c r="A200" s="50"/>
    </row>
    <row r="201" spans="1:1" x14ac:dyDescent="0.25">
      <c r="A201" s="50"/>
    </row>
    <row r="202" spans="1:1" x14ac:dyDescent="0.25">
      <c r="A202" s="50"/>
    </row>
    <row r="203" spans="1:1" x14ac:dyDescent="0.25">
      <c r="A203" s="50"/>
    </row>
    <row r="204" spans="1:1" x14ac:dyDescent="0.25">
      <c r="A204" s="50"/>
    </row>
    <row r="205" spans="1:1" x14ac:dyDescent="0.25">
      <c r="A205" s="50"/>
    </row>
    <row r="206" spans="1:1" x14ac:dyDescent="0.25">
      <c r="A206" s="50"/>
    </row>
    <row r="207" spans="1:1" x14ac:dyDescent="0.25">
      <c r="A207" s="50"/>
    </row>
    <row r="208" spans="1:1" x14ac:dyDescent="0.25">
      <c r="A208" s="50"/>
    </row>
    <row r="209" spans="1:1" x14ac:dyDescent="0.25">
      <c r="A209" s="50"/>
    </row>
    <row r="210" spans="1:1" x14ac:dyDescent="0.25">
      <c r="A210" s="50"/>
    </row>
    <row r="211" spans="1:1" x14ac:dyDescent="0.25">
      <c r="A211" s="50"/>
    </row>
    <row r="212" spans="1:1" x14ac:dyDescent="0.25">
      <c r="A212" s="50"/>
    </row>
    <row r="213" spans="1:1" x14ac:dyDescent="0.25">
      <c r="A213" s="50"/>
    </row>
    <row r="214" spans="1:1" x14ac:dyDescent="0.25">
      <c r="A214" s="50"/>
    </row>
    <row r="215" spans="1:1" x14ac:dyDescent="0.25">
      <c r="A215" s="50"/>
    </row>
    <row r="216" spans="1:1" x14ac:dyDescent="0.25">
      <c r="A216" s="50"/>
    </row>
    <row r="217" spans="1:1" x14ac:dyDescent="0.25">
      <c r="A217" s="50"/>
    </row>
    <row r="218" spans="1:1" x14ac:dyDescent="0.25">
      <c r="A218" s="50"/>
    </row>
    <row r="219" spans="1:1" x14ac:dyDescent="0.25">
      <c r="A219" s="50"/>
    </row>
    <row r="220" spans="1:1" x14ac:dyDescent="0.25">
      <c r="A220" s="50"/>
    </row>
    <row r="221" spans="1:1" x14ac:dyDescent="0.25">
      <c r="A221" s="50"/>
    </row>
    <row r="222" spans="1:1" x14ac:dyDescent="0.25">
      <c r="A222" s="50"/>
    </row>
    <row r="223" spans="1:1" x14ac:dyDescent="0.25">
      <c r="A223" s="50"/>
    </row>
    <row r="224" spans="1:1" x14ac:dyDescent="0.25">
      <c r="A224" s="50"/>
    </row>
    <row r="225" spans="1:1" x14ac:dyDescent="0.25">
      <c r="A225" s="50"/>
    </row>
    <row r="226" spans="1:1" x14ac:dyDescent="0.25">
      <c r="A226" s="50"/>
    </row>
    <row r="227" spans="1:1" x14ac:dyDescent="0.25">
      <c r="A227" s="50"/>
    </row>
    <row r="228" spans="1:1" x14ac:dyDescent="0.25">
      <c r="A228" s="50"/>
    </row>
    <row r="229" spans="1:1" x14ac:dyDescent="0.25">
      <c r="A229" s="50"/>
    </row>
    <row r="230" spans="1:1" x14ac:dyDescent="0.25">
      <c r="A230" s="50"/>
    </row>
    <row r="231" spans="1:1" x14ac:dyDescent="0.25">
      <c r="A231" s="50"/>
    </row>
    <row r="232" spans="1:1" x14ac:dyDescent="0.25">
      <c r="A232" s="50"/>
    </row>
    <row r="233" spans="1:1" x14ac:dyDescent="0.25">
      <c r="A233" s="50"/>
    </row>
    <row r="234" spans="1:1" x14ac:dyDescent="0.25">
      <c r="A234" s="50"/>
    </row>
    <row r="235" spans="1:1" x14ac:dyDescent="0.25">
      <c r="A235" s="50"/>
    </row>
    <row r="236" spans="1:1" x14ac:dyDescent="0.25">
      <c r="A236" s="50"/>
    </row>
    <row r="237" spans="1:1" x14ac:dyDescent="0.25">
      <c r="A237" s="50"/>
    </row>
    <row r="238" spans="1:1" x14ac:dyDescent="0.25">
      <c r="A238" s="50"/>
    </row>
    <row r="239" spans="1:1" x14ac:dyDescent="0.25">
      <c r="A239" s="50"/>
    </row>
    <row r="240" spans="1:1" x14ac:dyDescent="0.25">
      <c r="A240" s="50"/>
    </row>
    <row r="241" spans="1:1" x14ac:dyDescent="0.25">
      <c r="A241" s="50"/>
    </row>
    <row r="242" spans="1:1" x14ac:dyDescent="0.25">
      <c r="A242" s="50"/>
    </row>
    <row r="243" spans="1:1" x14ac:dyDescent="0.25">
      <c r="A243" s="50"/>
    </row>
    <row r="244" spans="1:1" x14ac:dyDescent="0.25">
      <c r="A244" s="50"/>
    </row>
    <row r="245" spans="1:1" x14ac:dyDescent="0.25">
      <c r="A245" s="50"/>
    </row>
    <row r="246" spans="1:1" x14ac:dyDescent="0.25">
      <c r="A246" s="50"/>
    </row>
    <row r="247" spans="1:1" x14ac:dyDescent="0.25">
      <c r="A247" s="50"/>
    </row>
    <row r="248" spans="1:1" x14ac:dyDescent="0.25">
      <c r="A248" s="50"/>
    </row>
    <row r="249" spans="1:1" x14ac:dyDescent="0.25">
      <c r="A249" s="50"/>
    </row>
    <row r="250" spans="1:1" x14ac:dyDescent="0.25">
      <c r="A250" s="50"/>
    </row>
    <row r="251" spans="1:1" x14ac:dyDescent="0.25">
      <c r="A251" s="50"/>
    </row>
    <row r="252" spans="1:1" x14ac:dyDescent="0.25">
      <c r="A252" s="50"/>
    </row>
    <row r="253" spans="1:1" x14ac:dyDescent="0.25">
      <c r="A253" s="50"/>
    </row>
    <row r="254" spans="1:1" x14ac:dyDescent="0.25">
      <c r="A254" s="50"/>
    </row>
    <row r="255" spans="1:1" x14ac:dyDescent="0.25">
      <c r="A255" s="50"/>
    </row>
    <row r="256" spans="1:1" x14ac:dyDescent="0.25">
      <c r="A256" s="50"/>
    </row>
    <row r="257" spans="1:1" x14ac:dyDescent="0.25">
      <c r="A257" s="50"/>
    </row>
    <row r="258" spans="1:1" x14ac:dyDescent="0.25">
      <c r="A258" s="50"/>
    </row>
    <row r="259" spans="1:1" x14ac:dyDescent="0.25">
      <c r="A259" s="50"/>
    </row>
    <row r="260" spans="1:1" x14ac:dyDescent="0.25">
      <c r="A260" s="50"/>
    </row>
    <row r="261" spans="1:1" x14ac:dyDescent="0.25">
      <c r="A261" s="50"/>
    </row>
    <row r="262" spans="1:1" x14ac:dyDescent="0.25">
      <c r="A262" s="50"/>
    </row>
    <row r="263" spans="1:1" x14ac:dyDescent="0.25">
      <c r="A263" s="50"/>
    </row>
    <row r="264" spans="1:1" x14ac:dyDescent="0.25">
      <c r="A264" s="50"/>
    </row>
    <row r="265" spans="1:1" x14ac:dyDescent="0.25">
      <c r="A265" s="50"/>
    </row>
    <row r="266" spans="1:1" x14ac:dyDescent="0.25">
      <c r="A266" s="50"/>
    </row>
    <row r="267" spans="1:1" x14ac:dyDescent="0.25">
      <c r="A267" s="50"/>
    </row>
    <row r="268" spans="1:1" x14ac:dyDescent="0.25">
      <c r="A268" s="50"/>
    </row>
    <row r="269" spans="1:1" x14ac:dyDescent="0.25">
      <c r="A269" s="50"/>
    </row>
    <row r="270" spans="1:1" x14ac:dyDescent="0.25">
      <c r="A270" s="50"/>
    </row>
    <row r="271" spans="1:1" x14ac:dyDescent="0.25">
      <c r="A271" s="50"/>
    </row>
    <row r="272" spans="1:1" x14ac:dyDescent="0.25">
      <c r="A272" s="50"/>
    </row>
    <row r="273" spans="1:1" x14ac:dyDescent="0.25">
      <c r="A273" s="50"/>
    </row>
    <row r="274" spans="1:1" x14ac:dyDescent="0.25">
      <c r="A274" s="50"/>
    </row>
    <row r="275" spans="1:1" x14ac:dyDescent="0.25">
      <c r="A275" s="50"/>
    </row>
    <row r="276" spans="1:1" x14ac:dyDescent="0.25">
      <c r="A276" s="50"/>
    </row>
    <row r="277" spans="1:1" x14ac:dyDescent="0.25">
      <c r="A277" s="50"/>
    </row>
    <row r="278" spans="1:1" x14ac:dyDescent="0.25">
      <c r="A278" s="50"/>
    </row>
    <row r="279" spans="1:1" x14ac:dyDescent="0.25">
      <c r="A279" s="50"/>
    </row>
    <row r="280" spans="1:1" x14ac:dyDescent="0.25">
      <c r="A280" s="50"/>
    </row>
    <row r="281" spans="1:1" x14ac:dyDescent="0.25">
      <c r="A281" s="50"/>
    </row>
    <row r="282" spans="1:1" x14ac:dyDescent="0.25">
      <c r="A282" s="50"/>
    </row>
    <row r="283" spans="1:1" x14ac:dyDescent="0.25">
      <c r="A283" s="50"/>
    </row>
    <row r="284" spans="1:1" x14ac:dyDescent="0.25">
      <c r="A284" s="50"/>
    </row>
    <row r="285" spans="1:1" x14ac:dyDescent="0.25">
      <c r="A285" s="50"/>
    </row>
    <row r="286" spans="1:1" x14ac:dyDescent="0.25">
      <c r="A286" s="50"/>
    </row>
    <row r="287" spans="1:1" x14ac:dyDescent="0.25">
      <c r="A287" s="50"/>
    </row>
    <row r="288" spans="1:1" x14ac:dyDescent="0.25">
      <c r="A288" s="50"/>
    </row>
    <row r="289" spans="1:1" x14ac:dyDescent="0.25">
      <c r="A289" s="50"/>
    </row>
    <row r="290" spans="1:1" x14ac:dyDescent="0.25">
      <c r="A290" s="50"/>
    </row>
    <row r="291" spans="1:1" x14ac:dyDescent="0.25">
      <c r="A291" s="50"/>
    </row>
    <row r="292" spans="1:1" x14ac:dyDescent="0.25">
      <c r="A292" s="50"/>
    </row>
    <row r="293" spans="1:1" x14ac:dyDescent="0.25">
      <c r="A293" s="50"/>
    </row>
    <row r="294" spans="1:1" x14ac:dyDescent="0.25">
      <c r="A294" s="50"/>
    </row>
    <row r="295" spans="1:1" x14ac:dyDescent="0.25">
      <c r="A295" s="50"/>
    </row>
    <row r="296" spans="1:1" x14ac:dyDescent="0.25">
      <c r="A296" s="50"/>
    </row>
    <row r="297" spans="1:1" x14ac:dyDescent="0.25">
      <c r="A297" s="50"/>
    </row>
    <row r="298" spans="1:1" x14ac:dyDescent="0.25">
      <c r="A298" s="50"/>
    </row>
    <row r="299" spans="1:1" x14ac:dyDescent="0.25">
      <c r="A299" s="50"/>
    </row>
    <row r="300" spans="1:1" x14ac:dyDescent="0.25">
      <c r="A300" s="50"/>
    </row>
    <row r="301" spans="1:1" x14ac:dyDescent="0.25">
      <c r="A301" s="50"/>
    </row>
    <row r="302" spans="1:1" x14ac:dyDescent="0.25">
      <c r="A302" s="50"/>
    </row>
    <row r="303" spans="1:1" x14ac:dyDescent="0.25">
      <c r="A303" s="50"/>
    </row>
    <row r="304" spans="1:1" x14ac:dyDescent="0.25">
      <c r="A304" s="50"/>
    </row>
    <row r="305" spans="1:1" x14ac:dyDescent="0.25">
      <c r="A305" s="50"/>
    </row>
    <row r="306" spans="1:1" x14ac:dyDescent="0.25">
      <c r="A306" s="50"/>
    </row>
    <row r="307" spans="1:1" x14ac:dyDescent="0.25">
      <c r="A307" s="50"/>
    </row>
    <row r="308" spans="1:1" x14ac:dyDescent="0.25">
      <c r="A308" s="50"/>
    </row>
    <row r="309" spans="1:1" x14ac:dyDescent="0.25">
      <c r="A309" s="50"/>
    </row>
    <row r="310" spans="1:1" x14ac:dyDescent="0.25">
      <c r="A310" s="50"/>
    </row>
    <row r="311" spans="1:1" x14ac:dyDescent="0.25">
      <c r="A311" s="50"/>
    </row>
    <row r="312" spans="1:1" x14ac:dyDescent="0.25">
      <c r="A312" s="50"/>
    </row>
    <row r="313" spans="1:1" x14ac:dyDescent="0.25">
      <c r="A313" s="50"/>
    </row>
    <row r="314" spans="1:1" x14ac:dyDescent="0.25">
      <c r="A314" s="50"/>
    </row>
    <row r="315" spans="1:1" x14ac:dyDescent="0.25">
      <c r="A315" s="50"/>
    </row>
    <row r="316" spans="1:1" x14ac:dyDescent="0.25">
      <c r="A316" s="50"/>
    </row>
    <row r="317" spans="1:1" x14ac:dyDescent="0.25">
      <c r="A317" s="50"/>
    </row>
    <row r="318" spans="1:1" x14ac:dyDescent="0.25">
      <c r="A318" s="50"/>
    </row>
    <row r="319" spans="1:1" x14ac:dyDescent="0.25">
      <c r="A319" s="50"/>
    </row>
    <row r="320" spans="1:1" x14ac:dyDescent="0.25">
      <c r="A320" s="50"/>
    </row>
    <row r="321" spans="1:1" x14ac:dyDescent="0.25">
      <c r="A321" s="50"/>
    </row>
    <row r="322" spans="1:1" x14ac:dyDescent="0.25">
      <c r="A322" s="50"/>
    </row>
    <row r="323" spans="1:1" x14ac:dyDescent="0.25">
      <c r="A323" s="50"/>
    </row>
    <row r="324" spans="1:1" x14ac:dyDescent="0.25">
      <c r="A324" s="50"/>
    </row>
    <row r="325" spans="1:1" x14ac:dyDescent="0.25">
      <c r="A325" s="50"/>
    </row>
    <row r="326" spans="1:1" x14ac:dyDescent="0.25">
      <c r="A326" s="50"/>
    </row>
  </sheetData>
  <mergeCells count="38">
    <mergeCell ref="A110:B110"/>
    <mergeCell ref="C117:E117"/>
    <mergeCell ref="G117:I117"/>
    <mergeCell ref="C118:E118"/>
    <mergeCell ref="G118:I118"/>
    <mergeCell ref="J31:J32"/>
    <mergeCell ref="A34:I34"/>
    <mergeCell ref="A35:J35"/>
    <mergeCell ref="A79:I79"/>
    <mergeCell ref="A86:I86"/>
    <mergeCell ref="A96:I96"/>
    <mergeCell ref="A28:I28"/>
    <mergeCell ref="A29:I29"/>
    <mergeCell ref="B30:G30"/>
    <mergeCell ref="A31:A32"/>
    <mergeCell ref="B31:B32"/>
    <mergeCell ref="C31:C32"/>
    <mergeCell ref="D31:D32"/>
    <mergeCell ref="E31:E32"/>
    <mergeCell ref="F31:I31"/>
    <mergeCell ref="B26:I26"/>
    <mergeCell ref="B17:F17"/>
    <mergeCell ref="B18:G18"/>
    <mergeCell ref="B19:E19"/>
    <mergeCell ref="B20:E20"/>
    <mergeCell ref="B21:E21"/>
    <mergeCell ref="F21:H21"/>
    <mergeCell ref="B22:E22"/>
    <mergeCell ref="F22:H22"/>
    <mergeCell ref="B23:E23"/>
    <mergeCell ref="B24:F24"/>
    <mergeCell ref="B25:E25"/>
    <mergeCell ref="B16:E16"/>
    <mergeCell ref="H4:I4"/>
    <mergeCell ref="H13:I13"/>
    <mergeCell ref="B14:E14"/>
    <mergeCell ref="H14:I14"/>
    <mergeCell ref="B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327"/>
  <sheetViews>
    <sheetView topLeftCell="A103" workbookViewId="0">
      <selection activeCell="J92" sqref="J92"/>
    </sheetView>
  </sheetViews>
  <sheetFormatPr defaultColWidth="9.109375" defaultRowHeight="18" x14ac:dyDescent="0.25"/>
  <cols>
    <col min="1" max="1" width="54.109375" style="1" customWidth="1"/>
    <col min="2" max="2" width="6.44140625" style="66" customWidth="1"/>
    <col min="3" max="3" width="7.6640625" style="66" customWidth="1"/>
    <col min="4" max="4" width="11.88671875" style="66" customWidth="1"/>
    <col min="5" max="5" width="20.109375" style="1" customWidth="1"/>
    <col min="6" max="6" width="16.109375" style="1" customWidth="1"/>
    <col min="7" max="7" width="19.5546875" style="1" customWidth="1"/>
    <col min="8" max="8" width="16.5546875" style="1" customWidth="1"/>
    <col min="9" max="9" width="17" style="1" customWidth="1"/>
    <col min="10" max="10" width="37.33203125" style="56" customWidth="1"/>
    <col min="11" max="16384" width="9.109375" style="1"/>
  </cols>
  <sheetData>
    <row r="4" spans="1:9" x14ac:dyDescent="0.25">
      <c r="A4" s="1" t="s">
        <v>0</v>
      </c>
      <c r="H4" s="75" t="s">
        <v>1</v>
      </c>
      <c r="I4" s="75"/>
    </row>
    <row r="5" spans="1:9" x14ac:dyDescent="0.25">
      <c r="A5" s="1" t="s">
        <v>140</v>
      </c>
      <c r="H5" s="2" t="s">
        <v>125</v>
      </c>
      <c r="I5" s="2"/>
    </row>
    <row r="6" spans="1:9" x14ac:dyDescent="0.25">
      <c r="A6" s="1" t="s">
        <v>2</v>
      </c>
      <c r="H6" s="3"/>
      <c r="I6" s="3"/>
    </row>
    <row r="7" spans="1:9" x14ac:dyDescent="0.25">
      <c r="A7" s="1" t="s">
        <v>172</v>
      </c>
      <c r="H7" s="3"/>
      <c r="I7" s="4" t="s">
        <v>126</v>
      </c>
    </row>
    <row r="8" spans="1:9" ht="34.5" customHeight="1" x14ac:dyDescent="0.25">
      <c r="A8" s="1" t="s">
        <v>3</v>
      </c>
      <c r="H8" s="1" t="s">
        <v>4</v>
      </c>
    </row>
    <row r="9" spans="1:9" x14ac:dyDescent="0.25">
      <c r="H9" s="5" t="s">
        <v>5</v>
      </c>
      <c r="I9" s="68"/>
    </row>
    <row r="10" spans="1:9" x14ac:dyDescent="0.25">
      <c r="H10" s="5" t="s">
        <v>6</v>
      </c>
      <c r="I10" s="68"/>
    </row>
    <row r="11" spans="1:9" x14ac:dyDescent="0.25">
      <c r="H11" s="5" t="s">
        <v>7</v>
      </c>
      <c r="I11" s="68"/>
    </row>
    <row r="12" spans="1:9" x14ac:dyDescent="0.25">
      <c r="H12" s="5" t="s">
        <v>8</v>
      </c>
      <c r="I12" s="68"/>
    </row>
    <row r="13" spans="1:9" x14ac:dyDescent="0.25">
      <c r="H13" s="76" t="s">
        <v>9</v>
      </c>
      <c r="I13" s="77"/>
    </row>
    <row r="14" spans="1:9" x14ac:dyDescent="0.25">
      <c r="B14" s="78"/>
      <c r="C14" s="78"/>
      <c r="D14" s="78"/>
      <c r="E14" s="78"/>
      <c r="H14" s="79" t="s">
        <v>10</v>
      </c>
      <c r="I14" s="79"/>
    </row>
    <row r="15" spans="1:9" ht="54" customHeight="1" x14ac:dyDescent="0.25">
      <c r="A15" s="6" t="s">
        <v>11</v>
      </c>
      <c r="B15" s="74" t="s">
        <v>127</v>
      </c>
      <c r="C15" s="74"/>
      <c r="D15" s="74"/>
      <c r="E15" s="74"/>
      <c r="F15" s="74"/>
      <c r="G15" s="7"/>
      <c r="H15" s="5" t="s">
        <v>12</v>
      </c>
      <c r="I15" s="68">
        <v>41075533</v>
      </c>
    </row>
    <row r="16" spans="1:9" x14ac:dyDescent="0.25">
      <c r="A16" s="6" t="s">
        <v>13</v>
      </c>
      <c r="B16" s="74" t="s">
        <v>129</v>
      </c>
      <c r="C16" s="74"/>
      <c r="D16" s="74"/>
      <c r="E16" s="74"/>
      <c r="F16" s="3"/>
      <c r="G16" s="8"/>
      <c r="H16" s="5" t="s">
        <v>14</v>
      </c>
      <c r="I16" s="68">
        <v>150</v>
      </c>
    </row>
    <row r="17" spans="1:10" ht="18.75" customHeight="1" x14ac:dyDescent="0.25">
      <c r="A17" s="6" t="s">
        <v>15</v>
      </c>
      <c r="B17" s="74" t="s">
        <v>130</v>
      </c>
      <c r="C17" s="74"/>
      <c r="D17" s="74"/>
      <c r="E17" s="74"/>
      <c r="F17" s="74"/>
      <c r="G17" s="8"/>
      <c r="H17" s="5" t="s">
        <v>16</v>
      </c>
      <c r="I17" s="68">
        <v>5924785000</v>
      </c>
    </row>
    <row r="18" spans="1:10" ht="18.75" customHeight="1" x14ac:dyDescent="0.25">
      <c r="A18" s="6" t="s">
        <v>17</v>
      </c>
      <c r="B18" s="74" t="s">
        <v>131</v>
      </c>
      <c r="C18" s="74"/>
      <c r="D18" s="74"/>
      <c r="E18" s="74"/>
      <c r="F18" s="74"/>
      <c r="G18" s="80"/>
      <c r="H18" s="5" t="s">
        <v>18</v>
      </c>
      <c r="I18" s="68"/>
    </row>
    <row r="19" spans="1:10" x14ac:dyDescent="0.25">
      <c r="A19" s="6" t="s">
        <v>19</v>
      </c>
      <c r="B19" s="74"/>
      <c r="C19" s="74"/>
      <c r="D19" s="74"/>
      <c r="E19" s="74"/>
      <c r="F19" s="9"/>
      <c r="G19" s="7"/>
      <c r="H19" s="5" t="s">
        <v>20</v>
      </c>
      <c r="I19" s="68"/>
    </row>
    <row r="20" spans="1:10" x14ac:dyDescent="0.25">
      <c r="A20" s="6" t="s">
        <v>21</v>
      </c>
      <c r="B20" s="74"/>
      <c r="C20" s="74"/>
      <c r="D20" s="74"/>
      <c r="E20" s="74"/>
      <c r="F20" s="9"/>
      <c r="G20" s="10"/>
      <c r="H20" s="11" t="s">
        <v>22</v>
      </c>
      <c r="I20" s="68" t="s">
        <v>128</v>
      </c>
    </row>
    <row r="21" spans="1:10" ht="18.75" customHeight="1" x14ac:dyDescent="0.25">
      <c r="A21" s="6" t="s">
        <v>23</v>
      </c>
      <c r="B21" s="74" t="s">
        <v>132</v>
      </c>
      <c r="C21" s="74"/>
      <c r="D21" s="74"/>
      <c r="E21" s="74"/>
      <c r="F21" s="74" t="s">
        <v>24</v>
      </c>
      <c r="G21" s="81"/>
      <c r="H21" s="82"/>
      <c r="I21" s="71"/>
    </row>
    <row r="22" spans="1:10" ht="18.75" customHeight="1" x14ac:dyDescent="0.25">
      <c r="A22" s="6" t="s">
        <v>25</v>
      </c>
      <c r="B22" s="74" t="s">
        <v>26</v>
      </c>
      <c r="C22" s="74"/>
      <c r="D22" s="74"/>
      <c r="E22" s="74"/>
      <c r="F22" s="74" t="s">
        <v>27</v>
      </c>
      <c r="G22" s="81"/>
      <c r="H22" s="82"/>
      <c r="I22" s="12"/>
    </row>
    <row r="23" spans="1:10" ht="36" x14ac:dyDescent="0.25">
      <c r="A23" s="6" t="s">
        <v>28</v>
      </c>
      <c r="B23" s="83">
        <v>26</v>
      </c>
      <c r="C23" s="83"/>
      <c r="D23" s="83"/>
      <c r="E23" s="83"/>
      <c r="F23" s="9"/>
      <c r="G23" s="9"/>
      <c r="H23" s="9"/>
      <c r="I23" s="7"/>
    </row>
    <row r="24" spans="1:10" ht="41.25" customHeight="1" x14ac:dyDescent="0.25">
      <c r="A24" s="6" t="s">
        <v>29</v>
      </c>
      <c r="B24" s="83" t="s">
        <v>133</v>
      </c>
      <c r="C24" s="83"/>
      <c r="D24" s="83"/>
      <c r="E24" s="83"/>
      <c r="F24" s="83"/>
      <c r="G24" s="3"/>
      <c r="H24" s="3"/>
      <c r="I24" s="8"/>
    </row>
    <row r="25" spans="1:10" x14ac:dyDescent="0.25">
      <c r="A25" s="6" t="s">
        <v>30</v>
      </c>
      <c r="B25" s="83" t="s">
        <v>141</v>
      </c>
      <c r="C25" s="83"/>
      <c r="D25" s="83"/>
      <c r="E25" s="83"/>
      <c r="F25" s="9"/>
      <c r="G25" s="9"/>
      <c r="H25" s="9"/>
      <c r="I25" s="7"/>
    </row>
    <row r="26" spans="1:10" ht="18.75" customHeight="1" x14ac:dyDescent="0.25">
      <c r="A26" s="6" t="s">
        <v>31</v>
      </c>
      <c r="B26" s="74" t="s">
        <v>134</v>
      </c>
      <c r="C26" s="74"/>
      <c r="D26" s="74"/>
      <c r="E26" s="74"/>
      <c r="F26" s="74"/>
      <c r="G26" s="74"/>
      <c r="H26" s="74"/>
      <c r="I26" s="80"/>
    </row>
    <row r="28" spans="1:10" x14ac:dyDescent="0.25">
      <c r="A28" s="85" t="s">
        <v>158</v>
      </c>
      <c r="B28" s="85"/>
      <c r="C28" s="85"/>
      <c r="D28" s="85"/>
      <c r="E28" s="85"/>
      <c r="F28" s="85"/>
      <c r="G28" s="85"/>
      <c r="H28" s="85"/>
      <c r="I28" s="85"/>
    </row>
    <row r="29" spans="1:10" x14ac:dyDescent="0.25">
      <c r="A29" s="86" t="s">
        <v>151</v>
      </c>
      <c r="B29" s="86"/>
      <c r="C29" s="86"/>
      <c r="D29" s="86"/>
      <c r="E29" s="86"/>
      <c r="F29" s="86"/>
      <c r="G29" s="86"/>
      <c r="H29" s="86"/>
      <c r="I29" s="86"/>
      <c r="J29" s="57"/>
    </row>
    <row r="30" spans="1:10" x14ac:dyDescent="0.25">
      <c r="A30" s="70"/>
      <c r="B30" s="87"/>
      <c r="C30" s="87"/>
      <c r="D30" s="87"/>
      <c r="E30" s="87"/>
      <c r="F30" s="87"/>
      <c r="G30" s="87"/>
      <c r="H30" s="70"/>
      <c r="I30" s="70" t="s">
        <v>135</v>
      </c>
    </row>
    <row r="31" spans="1:10" ht="36" customHeight="1" x14ac:dyDescent="0.25">
      <c r="A31" s="79" t="s">
        <v>32</v>
      </c>
      <c r="B31" s="88" t="s">
        <v>33</v>
      </c>
      <c r="C31" s="88" t="s">
        <v>34</v>
      </c>
      <c r="D31" s="88" t="s">
        <v>35</v>
      </c>
      <c r="E31" s="88" t="s">
        <v>36</v>
      </c>
      <c r="F31" s="88" t="s">
        <v>37</v>
      </c>
      <c r="G31" s="88"/>
      <c r="H31" s="88"/>
      <c r="I31" s="88"/>
      <c r="J31" s="89" t="s">
        <v>38</v>
      </c>
    </row>
    <row r="32" spans="1:10" ht="61.5" customHeight="1" x14ac:dyDescent="0.25">
      <c r="A32" s="79"/>
      <c r="B32" s="88"/>
      <c r="C32" s="88"/>
      <c r="D32" s="88"/>
      <c r="E32" s="88"/>
      <c r="F32" s="13" t="s">
        <v>39</v>
      </c>
      <c r="G32" s="13" t="s">
        <v>40</v>
      </c>
      <c r="H32" s="13" t="s">
        <v>41</v>
      </c>
      <c r="I32" s="13" t="s">
        <v>42</v>
      </c>
      <c r="J32" s="89"/>
    </row>
    <row r="33" spans="1:10" ht="18" customHeight="1" x14ac:dyDescent="0.25">
      <c r="A33" s="68">
        <v>1</v>
      </c>
      <c r="B33" s="71">
        <v>2</v>
      </c>
      <c r="C33" s="71">
        <v>3</v>
      </c>
      <c r="D33" s="71">
        <v>4</v>
      </c>
      <c r="E33" s="71">
        <v>5</v>
      </c>
      <c r="F33" s="71">
        <v>6</v>
      </c>
      <c r="G33" s="71">
        <v>7</v>
      </c>
      <c r="H33" s="71">
        <v>8</v>
      </c>
      <c r="I33" s="71">
        <v>9</v>
      </c>
      <c r="J33" s="72">
        <v>10</v>
      </c>
    </row>
    <row r="34" spans="1:10" ht="18" customHeight="1" x14ac:dyDescent="0.25">
      <c r="A34" s="84" t="s">
        <v>43</v>
      </c>
      <c r="B34" s="84"/>
      <c r="C34" s="84"/>
      <c r="D34" s="84"/>
      <c r="E34" s="84"/>
      <c r="F34" s="84"/>
      <c r="G34" s="84"/>
      <c r="H34" s="84"/>
      <c r="I34" s="84"/>
      <c r="J34" s="72"/>
    </row>
    <row r="35" spans="1:10" s="14" customFormat="1" ht="20.100000000000001" customHeight="1" x14ac:dyDescent="0.25">
      <c r="A35" s="84" t="s">
        <v>44</v>
      </c>
      <c r="B35" s="84"/>
      <c r="C35" s="84"/>
      <c r="D35" s="84"/>
      <c r="E35" s="84"/>
      <c r="F35" s="84"/>
      <c r="G35" s="84"/>
      <c r="H35" s="84"/>
      <c r="I35" s="84"/>
      <c r="J35" s="84"/>
    </row>
    <row r="36" spans="1:10" s="14" customFormat="1" ht="98.25" customHeight="1" x14ac:dyDescent="0.25">
      <c r="A36" s="15" t="s">
        <v>45</v>
      </c>
      <c r="B36" s="16">
        <v>100</v>
      </c>
      <c r="C36" s="17"/>
      <c r="D36" s="52"/>
      <c r="E36" s="23">
        <f>F36+G36+H36+I36</f>
        <v>3933102</v>
      </c>
      <c r="F36" s="19">
        <v>983275</v>
      </c>
      <c r="G36" s="19">
        <v>983275</v>
      </c>
      <c r="H36" s="19">
        <v>983276</v>
      </c>
      <c r="I36" s="19">
        <v>983276</v>
      </c>
      <c r="J36" s="58" t="s">
        <v>142</v>
      </c>
    </row>
    <row r="37" spans="1:10" s="14" customFormat="1" ht="36" x14ac:dyDescent="0.25">
      <c r="A37" s="15" t="s">
        <v>45</v>
      </c>
      <c r="B37" s="16">
        <v>110</v>
      </c>
      <c r="C37" s="17"/>
      <c r="D37" s="52"/>
      <c r="E37" s="23"/>
      <c r="F37" s="52"/>
      <c r="G37" s="52"/>
      <c r="H37" s="52"/>
      <c r="I37" s="52"/>
      <c r="J37" s="30"/>
    </row>
    <row r="38" spans="1:10" s="14" customFormat="1" ht="66" customHeight="1" x14ac:dyDescent="0.25">
      <c r="A38" s="15" t="s">
        <v>46</v>
      </c>
      <c r="B38" s="16">
        <v>120</v>
      </c>
      <c r="C38" s="17"/>
      <c r="D38" s="19"/>
      <c r="E38" s="23">
        <f>SUM(F38:I38)</f>
        <v>3590270</v>
      </c>
      <c r="F38" s="52">
        <v>864817</v>
      </c>
      <c r="G38" s="52">
        <v>995817</v>
      </c>
      <c r="H38" s="52">
        <v>864818</v>
      </c>
      <c r="I38" s="52">
        <v>864818</v>
      </c>
      <c r="J38" s="30" t="s">
        <v>167</v>
      </c>
    </row>
    <row r="39" spans="1:10" s="14" customFormat="1" ht="56.25" customHeight="1" x14ac:dyDescent="0.25">
      <c r="A39" s="20" t="s">
        <v>121</v>
      </c>
      <c r="B39" s="21">
        <v>121</v>
      </c>
      <c r="C39" s="17"/>
      <c r="D39" s="19"/>
      <c r="E39" s="18">
        <f>F39+G39+H39+I39</f>
        <v>3590270</v>
      </c>
      <c r="F39" s="19">
        <v>864817</v>
      </c>
      <c r="G39" s="19">
        <v>995817</v>
      </c>
      <c r="H39" s="19">
        <v>864818</v>
      </c>
      <c r="I39" s="19">
        <v>864818</v>
      </c>
      <c r="J39" s="72"/>
    </row>
    <row r="40" spans="1:10" s="14" customFormat="1" ht="55.8" customHeight="1" x14ac:dyDescent="0.25">
      <c r="A40" s="15"/>
      <c r="B40" s="21">
        <v>122</v>
      </c>
      <c r="C40" s="17"/>
      <c r="D40" s="19"/>
      <c r="E40" s="23">
        <f>F40+G40+H40+I40</f>
        <v>0</v>
      </c>
      <c r="F40" s="52"/>
      <c r="G40" s="52"/>
      <c r="H40" s="52"/>
      <c r="I40" s="52"/>
      <c r="J40" s="30"/>
    </row>
    <row r="41" spans="1:10" s="14" customFormat="1" x14ac:dyDescent="0.25">
      <c r="A41" s="20" t="s">
        <v>47</v>
      </c>
      <c r="B41" s="21">
        <v>123</v>
      </c>
      <c r="C41" s="17"/>
      <c r="D41" s="17"/>
      <c r="E41" s="18">
        <f>SUM(F41:I41)</f>
        <v>0</v>
      </c>
      <c r="F41" s="19"/>
      <c r="G41" s="19"/>
      <c r="H41" s="19"/>
      <c r="I41" s="19">
        <v>0</v>
      </c>
      <c r="J41" s="72"/>
    </row>
    <row r="42" spans="1:10" ht="45.75" customHeight="1" x14ac:dyDescent="0.25">
      <c r="A42" s="15" t="s">
        <v>48</v>
      </c>
      <c r="B42" s="16">
        <v>130</v>
      </c>
      <c r="C42" s="22">
        <f>SUM(C43:C61)</f>
        <v>0</v>
      </c>
      <c r="D42" s="23">
        <f>D43+D48+D49+D56+D57+D58+D59+D60+D61</f>
        <v>0</v>
      </c>
      <c r="E42" s="23">
        <f>SUM(F42:I42)</f>
        <v>6800403</v>
      </c>
      <c r="F42" s="18">
        <f>SUM(F43,F48,F49,F56,F57,F59,F60,F61)</f>
        <v>1705598</v>
      </c>
      <c r="G42" s="18">
        <f>SUM(G43,G48,G49,G56,G57,G59,G60,G61)</f>
        <v>1719600</v>
      </c>
      <c r="H42" s="18">
        <f>SUM(H43,H48,H49,H56,H57,H59,H60,H61)</f>
        <v>1687602</v>
      </c>
      <c r="I42" s="18">
        <f>SUM(I43,I48,I49,I56,I57,I59,I60,I61)</f>
        <v>1687603</v>
      </c>
      <c r="J42" s="72"/>
    </row>
    <row r="43" spans="1:10" s="24" customFormat="1" ht="41.25" customHeight="1" x14ac:dyDescent="0.25">
      <c r="A43" s="15" t="s">
        <v>49</v>
      </c>
      <c r="B43" s="71">
        <v>140</v>
      </c>
      <c r="C43" s="22"/>
      <c r="D43" s="23">
        <f>D44+D45+D46</f>
        <v>0</v>
      </c>
      <c r="E43" s="23">
        <f>SUM(F43:I43)</f>
        <v>597250</v>
      </c>
      <c r="F43" s="18">
        <f>SUM(F44:F47)</f>
        <v>149312</v>
      </c>
      <c r="G43" s="18">
        <f>SUM(G44:G47)</f>
        <v>149312</v>
      </c>
      <c r="H43" s="18">
        <f>SUM(H44:H47)</f>
        <v>149313</v>
      </c>
      <c r="I43" s="18">
        <f>SUM(I44:I47)</f>
        <v>149313</v>
      </c>
      <c r="J43" s="72"/>
    </row>
    <row r="44" spans="1:10" s="24" customFormat="1" ht="51" customHeight="1" x14ac:dyDescent="0.25">
      <c r="A44" s="20" t="s">
        <v>50</v>
      </c>
      <c r="B44" s="25">
        <v>141</v>
      </c>
      <c r="C44" s="19"/>
      <c r="D44" s="19"/>
      <c r="E44" s="18">
        <f>F44+G44+H44+I44</f>
        <v>515750</v>
      </c>
      <c r="F44" s="19">
        <v>128937</v>
      </c>
      <c r="G44" s="19">
        <v>128937</v>
      </c>
      <c r="H44" s="19">
        <v>128938</v>
      </c>
      <c r="I44" s="19">
        <v>128938</v>
      </c>
      <c r="J44" s="27" t="s">
        <v>122</v>
      </c>
    </row>
    <row r="45" spans="1:10" s="24" customFormat="1" ht="45.75" customHeight="1" x14ac:dyDescent="0.25">
      <c r="A45" s="20" t="s">
        <v>159</v>
      </c>
      <c r="B45" s="25">
        <v>142</v>
      </c>
      <c r="C45" s="17"/>
      <c r="D45" s="19"/>
      <c r="E45" s="54">
        <f>F45+G45+H45+I45</f>
        <v>3000</v>
      </c>
      <c r="F45" s="19">
        <v>750</v>
      </c>
      <c r="G45" s="19">
        <v>750</v>
      </c>
      <c r="H45" s="19">
        <v>750</v>
      </c>
      <c r="I45" s="19">
        <v>750</v>
      </c>
      <c r="J45" s="30" t="s">
        <v>147</v>
      </c>
    </row>
    <row r="46" spans="1:10" s="24" customFormat="1" ht="46.5" customHeight="1" x14ac:dyDescent="0.25">
      <c r="A46" s="20" t="s">
        <v>52</v>
      </c>
      <c r="B46" s="25">
        <v>143</v>
      </c>
      <c r="C46" s="17"/>
      <c r="D46" s="19"/>
      <c r="E46" s="18">
        <f>F46+G46+H46+I46</f>
        <v>37000</v>
      </c>
      <c r="F46" s="19">
        <v>9250</v>
      </c>
      <c r="G46" s="19">
        <v>9250</v>
      </c>
      <c r="H46" s="19">
        <v>9250</v>
      </c>
      <c r="I46" s="19">
        <v>9250</v>
      </c>
      <c r="J46" s="26" t="s">
        <v>152</v>
      </c>
    </row>
    <row r="47" spans="1:10" s="24" customFormat="1" ht="46.5" customHeight="1" x14ac:dyDescent="0.25">
      <c r="A47" s="20" t="s">
        <v>124</v>
      </c>
      <c r="B47" s="25">
        <v>144</v>
      </c>
      <c r="C47" s="17"/>
      <c r="D47" s="19"/>
      <c r="E47" s="18">
        <f>F47+G47+H47+I47</f>
        <v>41500</v>
      </c>
      <c r="F47" s="19">
        <v>10375</v>
      </c>
      <c r="G47" s="19">
        <v>10375</v>
      </c>
      <c r="H47" s="19">
        <v>10375</v>
      </c>
      <c r="I47" s="19">
        <v>10375</v>
      </c>
      <c r="J47" s="26"/>
    </row>
    <row r="48" spans="1:10" s="24" customFormat="1" ht="75" customHeight="1" x14ac:dyDescent="0.25">
      <c r="A48" s="15" t="s">
        <v>53</v>
      </c>
      <c r="B48" s="71">
        <v>150</v>
      </c>
      <c r="C48" s="17"/>
      <c r="D48" s="52"/>
      <c r="E48" s="23">
        <f>F48+G48+H48+I48</f>
        <v>156000</v>
      </c>
      <c r="F48" s="23">
        <v>39000</v>
      </c>
      <c r="G48" s="23">
        <v>39000</v>
      </c>
      <c r="H48" s="23">
        <v>39000</v>
      </c>
      <c r="I48" s="23">
        <v>39000</v>
      </c>
      <c r="J48" s="36" t="s">
        <v>163</v>
      </c>
    </row>
    <row r="49" spans="1:10" s="24" customFormat="1" ht="34.5" customHeight="1" x14ac:dyDescent="0.25">
      <c r="A49" s="15" t="s">
        <v>54</v>
      </c>
      <c r="B49" s="71">
        <v>160</v>
      </c>
      <c r="C49" s="22"/>
      <c r="D49" s="23">
        <f>D50+D51+D52+D53+D54</f>
        <v>0</v>
      </c>
      <c r="E49" s="23">
        <f>SUM(E50:E55)</f>
        <v>1065750</v>
      </c>
      <c r="F49" s="18">
        <f>SUM(F50:F55)</f>
        <v>304686</v>
      </c>
      <c r="G49" s="18">
        <f>SUM(G50:G55)</f>
        <v>187687</v>
      </c>
      <c r="H49" s="18">
        <f>SUM(H50:H55)</f>
        <v>286688</v>
      </c>
      <c r="I49" s="18">
        <f>SUM(I50:I55)</f>
        <v>286689</v>
      </c>
      <c r="J49" s="72"/>
    </row>
    <row r="50" spans="1:10" s="24" customFormat="1" ht="36" customHeight="1" x14ac:dyDescent="0.25">
      <c r="A50" s="20" t="s">
        <v>55</v>
      </c>
      <c r="B50" s="25">
        <v>161</v>
      </c>
      <c r="C50" s="17"/>
      <c r="D50" s="19"/>
      <c r="E50" s="18">
        <f>F50+G50+H50+I50</f>
        <v>540000</v>
      </c>
      <c r="F50" s="19">
        <v>135000</v>
      </c>
      <c r="G50" s="19">
        <v>135000</v>
      </c>
      <c r="H50" s="19">
        <v>135000</v>
      </c>
      <c r="I50" s="19">
        <v>135000</v>
      </c>
      <c r="J50" s="72" t="s">
        <v>160</v>
      </c>
    </row>
    <row r="51" spans="1:10" s="24" customFormat="1" ht="40.5" customHeight="1" x14ac:dyDescent="0.25">
      <c r="A51" s="20" t="s">
        <v>56</v>
      </c>
      <c r="B51" s="25">
        <v>162</v>
      </c>
      <c r="C51" s="17"/>
      <c r="D51" s="19"/>
      <c r="E51" s="18">
        <f>F51+G51+H51+I51</f>
        <v>34730</v>
      </c>
      <c r="F51" s="19">
        <v>8682</v>
      </c>
      <c r="G51" s="19">
        <v>8682</v>
      </c>
      <c r="H51" s="19">
        <v>8683</v>
      </c>
      <c r="I51" s="19">
        <v>8683</v>
      </c>
      <c r="J51" s="72" t="s">
        <v>161</v>
      </c>
    </row>
    <row r="52" spans="1:10" s="24" customFormat="1" ht="36.9" customHeight="1" x14ac:dyDescent="0.25">
      <c r="A52" s="20" t="s">
        <v>57</v>
      </c>
      <c r="B52" s="25">
        <v>163</v>
      </c>
      <c r="C52" s="17"/>
      <c r="D52" s="19"/>
      <c r="E52" s="18">
        <f>F52+G52+H52+I52</f>
        <v>228000</v>
      </c>
      <c r="F52" s="19">
        <v>120000</v>
      </c>
      <c r="G52" s="19">
        <v>3000</v>
      </c>
      <c r="H52" s="61">
        <v>3000</v>
      </c>
      <c r="I52" s="19">
        <v>102000</v>
      </c>
      <c r="J52" s="72" t="s">
        <v>162</v>
      </c>
    </row>
    <row r="53" spans="1:10" s="24" customFormat="1" ht="20.100000000000001" customHeight="1" x14ac:dyDescent="0.25">
      <c r="A53" s="20" t="s">
        <v>58</v>
      </c>
      <c r="B53" s="25">
        <v>164</v>
      </c>
      <c r="C53" s="17"/>
      <c r="D53" s="19"/>
      <c r="E53" s="18">
        <f t="shared" ref="E53:E58" si="0">SUM(F53:I53)</f>
        <v>99000</v>
      </c>
      <c r="F53" s="19"/>
      <c r="G53" s="19"/>
      <c r="H53" s="19">
        <v>99000</v>
      </c>
      <c r="I53" s="19"/>
      <c r="J53" s="72" t="s">
        <v>157</v>
      </c>
    </row>
    <row r="54" spans="1:10" s="24" customFormat="1" ht="39.9" customHeight="1" x14ac:dyDescent="0.25">
      <c r="A54" s="20" t="s">
        <v>59</v>
      </c>
      <c r="B54" s="25">
        <v>165</v>
      </c>
      <c r="C54" s="17"/>
      <c r="D54" s="19"/>
      <c r="E54" s="18">
        <f t="shared" si="0"/>
        <v>48575</v>
      </c>
      <c r="F54" s="19">
        <v>12143</v>
      </c>
      <c r="G54" s="19">
        <v>12144</v>
      </c>
      <c r="H54" s="19">
        <v>12144</v>
      </c>
      <c r="I54" s="19">
        <v>12144</v>
      </c>
      <c r="J54" s="36"/>
    </row>
    <row r="55" spans="1:10" s="24" customFormat="1" ht="61.2" customHeight="1" x14ac:dyDescent="0.25">
      <c r="A55" s="20" t="s">
        <v>170</v>
      </c>
      <c r="B55" s="25">
        <v>166</v>
      </c>
      <c r="C55" s="17"/>
      <c r="D55" s="19"/>
      <c r="E55" s="18">
        <f t="shared" si="0"/>
        <v>115445</v>
      </c>
      <c r="F55" s="19">
        <v>28861</v>
      </c>
      <c r="G55" s="19">
        <v>28861</v>
      </c>
      <c r="H55" s="19">
        <v>28861</v>
      </c>
      <c r="I55" s="19">
        <v>28862</v>
      </c>
      <c r="J55" s="36" t="s">
        <v>171</v>
      </c>
    </row>
    <row r="56" spans="1:10" s="24" customFormat="1" ht="52.5" customHeight="1" x14ac:dyDescent="0.25">
      <c r="A56" s="15" t="s">
        <v>60</v>
      </c>
      <c r="B56" s="71">
        <v>170</v>
      </c>
      <c r="C56" s="17"/>
      <c r="D56" s="52"/>
      <c r="E56" s="23">
        <f t="shared" si="0"/>
        <v>3537625</v>
      </c>
      <c r="F56" s="18">
        <v>857562</v>
      </c>
      <c r="G56" s="18">
        <v>964939</v>
      </c>
      <c r="H56" s="18">
        <v>857562</v>
      </c>
      <c r="I56" s="18">
        <v>857562</v>
      </c>
      <c r="J56" s="30" t="s">
        <v>138</v>
      </c>
    </row>
    <row r="57" spans="1:10" s="24" customFormat="1" ht="20.100000000000001" customHeight="1" x14ac:dyDescent="0.25">
      <c r="A57" s="15" t="s">
        <v>61</v>
      </c>
      <c r="B57" s="71">
        <v>180</v>
      </c>
      <c r="C57" s="17"/>
      <c r="D57" s="52"/>
      <c r="E57" s="23">
        <f t="shared" si="0"/>
        <v>778278</v>
      </c>
      <c r="F57" s="18">
        <v>188663</v>
      </c>
      <c r="G57" s="18">
        <v>212287</v>
      </c>
      <c r="H57" s="18">
        <v>188664</v>
      </c>
      <c r="I57" s="18">
        <v>188664</v>
      </c>
      <c r="J57" s="30" t="s">
        <v>139</v>
      </c>
    </row>
    <row r="58" spans="1:10" s="24" customFormat="1" ht="20.100000000000001" customHeight="1" x14ac:dyDescent="0.25">
      <c r="A58" s="15" t="s">
        <v>62</v>
      </c>
      <c r="B58" s="71">
        <v>190</v>
      </c>
      <c r="C58" s="17"/>
      <c r="D58" s="19"/>
      <c r="E58" s="18">
        <f t="shared" si="0"/>
        <v>0</v>
      </c>
      <c r="F58" s="19"/>
      <c r="G58" s="19"/>
      <c r="H58" s="19"/>
      <c r="I58" s="19"/>
      <c r="J58" s="30"/>
    </row>
    <row r="59" spans="1:10" s="24" customFormat="1" ht="211.2" customHeight="1" x14ac:dyDescent="0.25">
      <c r="A59" s="15" t="s">
        <v>63</v>
      </c>
      <c r="B59" s="71">
        <v>200</v>
      </c>
      <c r="C59" s="17"/>
      <c r="D59" s="52"/>
      <c r="E59" s="23">
        <f>F59+G59+H59+I59</f>
        <v>140000</v>
      </c>
      <c r="F59" s="19">
        <v>35000</v>
      </c>
      <c r="G59" s="19">
        <v>35000</v>
      </c>
      <c r="H59" s="19">
        <v>35000</v>
      </c>
      <c r="I59" s="19">
        <v>35000</v>
      </c>
      <c r="J59" s="27" t="s">
        <v>166</v>
      </c>
    </row>
    <row r="60" spans="1:10" s="24" customFormat="1" ht="20.100000000000001" customHeight="1" x14ac:dyDescent="0.25">
      <c r="A60" s="15" t="s">
        <v>64</v>
      </c>
      <c r="B60" s="71">
        <v>210</v>
      </c>
      <c r="C60" s="17"/>
      <c r="D60" s="52"/>
      <c r="E60" s="63">
        <f>F60+G60+H60+I60</f>
        <v>285500</v>
      </c>
      <c r="F60" s="64">
        <v>71375</v>
      </c>
      <c r="G60" s="64">
        <v>71375</v>
      </c>
      <c r="H60" s="64">
        <v>71375</v>
      </c>
      <c r="I60" s="64">
        <v>71375</v>
      </c>
      <c r="J60" s="72"/>
    </row>
    <row r="61" spans="1:10" s="24" customFormat="1" ht="91.5" customHeight="1" x14ac:dyDescent="0.25">
      <c r="A61" s="15" t="s">
        <v>65</v>
      </c>
      <c r="B61" s="71">
        <v>220</v>
      </c>
      <c r="C61" s="17"/>
      <c r="D61" s="52"/>
      <c r="E61" s="23">
        <f>F61+G61+H61+I61</f>
        <v>240000</v>
      </c>
      <c r="F61" s="19">
        <v>60000</v>
      </c>
      <c r="G61" s="19">
        <v>60000</v>
      </c>
      <c r="H61" s="19">
        <v>60000</v>
      </c>
      <c r="I61" s="19">
        <v>60000</v>
      </c>
      <c r="J61" s="62" t="s">
        <v>123</v>
      </c>
    </row>
    <row r="62" spans="1:10" ht="33" customHeight="1" x14ac:dyDescent="0.25">
      <c r="A62" s="15" t="s">
        <v>66</v>
      </c>
      <c r="B62" s="16">
        <v>230</v>
      </c>
      <c r="C62" s="22">
        <f>SUM(C63:C74,C75)</f>
        <v>0</v>
      </c>
      <c r="D62" s="23">
        <f>SUM(D63:D74,D75)</f>
        <v>0</v>
      </c>
      <c r="E62" s="23">
        <f>SUM(F62:I62)</f>
        <v>876451</v>
      </c>
      <c r="F62" s="18">
        <f>SUM(F63:F74,F75)</f>
        <v>217612</v>
      </c>
      <c r="G62" s="18">
        <f>SUM(G63:G74,G75)</f>
        <v>217613</v>
      </c>
      <c r="H62" s="18">
        <f>SUM(H63:H74,H75)</f>
        <v>217613</v>
      </c>
      <c r="I62" s="18">
        <f>SUM(I63:I74,I75)</f>
        <v>223613</v>
      </c>
      <c r="J62" s="72"/>
    </row>
    <row r="63" spans="1:10" ht="38.25" customHeight="1" x14ac:dyDescent="0.25">
      <c r="A63" s="20" t="s">
        <v>67</v>
      </c>
      <c r="B63" s="21">
        <v>231</v>
      </c>
      <c r="C63" s="17"/>
      <c r="D63" s="19"/>
      <c r="E63" s="18">
        <f>F63+G63+H63+I63</f>
        <v>0</v>
      </c>
      <c r="F63" s="19"/>
      <c r="G63" s="19"/>
      <c r="H63" s="19"/>
      <c r="I63" s="19"/>
      <c r="J63" s="30"/>
    </row>
    <row r="64" spans="1:10" ht="42.75" customHeight="1" x14ac:dyDescent="0.25">
      <c r="A64" s="20" t="s">
        <v>68</v>
      </c>
      <c r="B64" s="21">
        <v>232</v>
      </c>
      <c r="C64" s="17"/>
      <c r="D64" s="19"/>
      <c r="E64" s="18">
        <f>SUM(F64:I64)</f>
        <v>6000</v>
      </c>
      <c r="F64" s="19"/>
      <c r="G64" s="19"/>
      <c r="H64" s="19"/>
      <c r="I64" s="19">
        <v>6000</v>
      </c>
      <c r="J64" s="30" t="s">
        <v>148</v>
      </c>
    </row>
    <row r="65" spans="1:10" ht="74.400000000000006" customHeight="1" x14ac:dyDescent="0.25">
      <c r="A65" s="20" t="s">
        <v>69</v>
      </c>
      <c r="B65" s="21">
        <v>233</v>
      </c>
      <c r="C65" s="17"/>
      <c r="D65" s="19"/>
      <c r="E65" s="18">
        <f>F65+G65+H65+I65</f>
        <v>57700</v>
      </c>
      <c r="F65" s="19">
        <v>14425</v>
      </c>
      <c r="G65" s="19">
        <v>14425</v>
      </c>
      <c r="H65" s="19">
        <v>14425</v>
      </c>
      <c r="I65" s="19">
        <v>14425</v>
      </c>
      <c r="J65" s="30" t="s">
        <v>169</v>
      </c>
    </row>
    <row r="66" spans="1:10" s="24" customFormat="1" ht="20.100000000000001" customHeight="1" x14ac:dyDescent="0.25">
      <c r="A66" s="20" t="s">
        <v>70</v>
      </c>
      <c r="B66" s="21">
        <v>234</v>
      </c>
      <c r="C66" s="17"/>
      <c r="D66" s="19"/>
      <c r="E66" s="18">
        <f>F66+G66+H66+I66</f>
        <v>0</v>
      </c>
      <c r="F66" s="19">
        <v>0</v>
      </c>
      <c r="G66" s="19">
        <v>0</v>
      </c>
      <c r="H66" s="19">
        <v>0</v>
      </c>
      <c r="I66" s="19">
        <v>0</v>
      </c>
      <c r="J66" s="30"/>
    </row>
    <row r="67" spans="1:10" s="24" customFormat="1" ht="29.25" customHeight="1" x14ac:dyDescent="0.25">
      <c r="A67" s="20" t="s">
        <v>71</v>
      </c>
      <c r="B67" s="21">
        <v>235</v>
      </c>
      <c r="C67" s="17"/>
      <c r="D67" s="19"/>
      <c r="E67" s="18">
        <f>F67+G67+H67+I67</f>
        <v>21600</v>
      </c>
      <c r="F67" s="19">
        <v>5400</v>
      </c>
      <c r="G67" s="19">
        <v>5400</v>
      </c>
      <c r="H67" s="19">
        <v>5400</v>
      </c>
      <c r="I67" s="19">
        <v>5400</v>
      </c>
      <c r="J67" s="30" t="s">
        <v>155</v>
      </c>
    </row>
    <row r="68" spans="1:10" s="24" customFormat="1" ht="20.100000000000001" customHeight="1" x14ac:dyDescent="0.25">
      <c r="A68" s="20" t="s">
        <v>72</v>
      </c>
      <c r="B68" s="21">
        <v>236</v>
      </c>
      <c r="C68" s="17"/>
      <c r="D68" s="19"/>
      <c r="E68" s="18">
        <f>SUM(F68:I68)</f>
        <v>628812</v>
      </c>
      <c r="F68" s="19">
        <v>157203</v>
      </c>
      <c r="G68" s="19">
        <v>157203</v>
      </c>
      <c r="H68" s="19">
        <v>157203</v>
      </c>
      <c r="I68" s="19">
        <v>157203</v>
      </c>
      <c r="J68" s="30" t="s">
        <v>146</v>
      </c>
    </row>
    <row r="69" spans="1:10" s="24" customFormat="1" ht="20.100000000000001" customHeight="1" x14ac:dyDescent="0.25">
      <c r="A69" s="20" t="s">
        <v>73</v>
      </c>
      <c r="B69" s="21">
        <v>237</v>
      </c>
      <c r="C69" s="17"/>
      <c r="D69" s="19"/>
      <c r="E69" s="18">
        <f>SUM(F69:I69)</f>
        <v>138339</v>
      </c>
      <c r="F69" s="19">
        <v>34584</v>
      </c>
      <c r="G69" s="19">
        <v>34585</v>
      </c>
      <c r="H69" s="19">
        <v>34585</v>
      </c>
      <c r="I69" s="19">
        <v>34585</v>
      </c>
      <c r="J69" s="30" t="s">
        <v>139</v>
      </c>
    </row>
    <row r="70" spans="1:10" s="24" customFormat="1" ht="47.25" customHeight="1" x14ac:dyDescent="0.25">
      <c r="A70" s="20" t="s">
        <v>74</v>
      </c>
      <c r="B70" s="21">
        <v>238</v>
      </c>
      <c r="C70" s="17"/>
      <c r="D70" s="19"/>
      <c r="E70" s="18">
        <f>F70+G70+H70+I70</f>
        <v>24000</v>
      </c>
      <c r="F70" s="19">
        <v>6000</v>
      </c>
      <c r="G70" s="19">
        <v>6000</v>
      </c>
      <c r="H70" s="19">
        <v>6000</v>
      </c>
      <c r="I70" s="19">
        <v>6000</v>
      </c>
      <c r="J70" s="30" t="s">
        <v>137</v>
      </c>
    </row>
    <row r="71" spans="1:10" s="24" customFormat="1" ht="20.100000000000001" customHeight="1" x14ac:dyDescent="0.25">
      <c r="A71" s="20" t="s">
        <v>75</v>
      </c>
      <c r="B71" s="21">
        <v>239</v>
      </c>
      <c r="C71" s="17"/>
      <c r="D71" s="19"/>
      <c r="E71" s="18"/>
      <c r="F71" s="19"/>
      <c r="G71" s="19"/>
      <c r="H71" s="19"/>
      <c r="I71" s="19"/>
      <c r="J71" s="72"/>
    </row>
    <row r="72" spans="1:10" s="24" customFormat="1" ht="20.25" customHeight="1" x14ac:dyDescent="0.25">
      <c r="A72" s="15" t="s">
        <v>76</v>
      </c>
      <c r="B72" s="16">
        <v>250</v>
      </c>
      <c r="C72" s="17"/>
      <c r="D72" s="19"/>
      <c r="E72" s="65">
        <f>F72+G72+H72+I72</f>
        <v>0</v>
      </c>
      <c r="F72" s="64">
        <v>0</v>
      </c>
      <c r="G72" s="64"/>
      <c r="H72" s="64"/>
      <c r="I72" s="64"/>
      <c r="J72" s="72"/>
    </row>
    <row r="73" spans="1:10" s="24" customFormat="1" ht="20.100000000000001" customHeight="1" x14ac:dyDescent="0.25">
      <c r="A73" s="15" t="s">
        <v>77</v>
      </c>
      <c r="B73" s="16">
        <v>260</v>
      </c>
      <c r="C73" s="17"/>
      <c r="D73" s="19"/>
      <c r="E73" s="18"/>
      <c r="F73" s="19"/>
      <c r="G73" s="19"/>
      <c r="H73" s="19"/>
      <c r="I73" s="19"/>
      <c r="J73" s="72"/>
    </row>
    <row r="74" spans="1:10" s="24" customFormat="1" ht="37.5" customHeight="1" x14ac:dyDescent="0.25">
      <c r="A74" s="15" t="s">
        <v>78</v>
      </c>
      <c r="B74" s="16">
        <v>270</v>
      </c>
      <c r="C74" s="17"/>
      <c r="D74" s="19"/>
      <c r="E74" s="28">
        <f>F74+G74+H74+I74</f>
        <v>0</v>
      </c>
      <c r="F74" s="19">
        <v>0</v>
      </c>
      <c r="G74" s="29"/>
      <c r="H74" s="29"/>
      <c r="I74" s="29"/>
      <c r="J74" s="36"/>
    </row>
    <row r="75" spans="1:10" s="24" customFormat="1" ht="39.75" customHeight="1" x14ac:dyDescent="0.25">
      <c r="A75" s="15" t="s">
        <v>79</v>
      </c>
      <c r="B75" s="16">
        <v>280</v>
      </c>
      <c r="C75" s="17"/>
      <c r="D75" s="19"/>
      <c r="E75" s="18">
        <f>F75+G75+H75+I75</f>
        <v>0</v>
      </c>
      <c r="F75" s="19">
        <v>0</v>
      </c>
      <c r="G75" s="19"/>
      <c r="H75" s="19"/>
      <c r="I75" s="19"/>
      <c r="J75" s="30"/>
    </row>
    <row r="76" spans="1:10" s="24" customFormat="1" ht="20.100000000000001" customHeight="1" x14ac:dyDescent="0.25">
      <c r="A76" s="15" t="s">
        <v>80</v>
      </c>
      <c r="B76" s="16">
        <v>290</v>
      </c>
      <c r="C76" s="22"/>
      <c r="D76" s="22"/>
      <c r="E76" s="23">
        <f>SUM(F76:I76)</f>
        <v>0</v>
      </c>
      <c r="F76" s="18"/>
      <c r="G76" s="18"/>
      <c r="H76" s="18"/>
      <c r="I76" s="18"/>
      <c r="J76" s="72"/>
    </row>
    <row r="77" spans="1:10" s="24" customFormat="1" ht="20.100000000000001" customHeight="1" x14ac:dyDescent="0.25">
      <c r="A77" s="20" t="s">
        <v>81</v>
      </c>
      <c r="B77" s="31">
        <v>291</v>
      </c>
      <c r="C77" s="17"/>
      <c r="D77" s="17"/>
      <c r="E77" s="18">
        <f>SUM(F77:I77)</f>
        <v>0</v>
      </c>
      <c r="F77" s="19"/>
      <c r="G77" s="19"/>
      <c r="H77" s="19"/>
      <c r="I77" s="19"/>
      <c r="J77" s="72"/>
    </row>
    <row r="78" spans="1:10" s="24" customFormat="1" ht="20.100000000000001" customHeight="1" x14ac:dyDescent="0.25">
      <c r="A78" s="20" t="s">
        <v>82</v>
      </c>
      <c r="B78" s="31">
        <v>292</v>
      </c>
      <c r="C78" s="17"/>
      <c r="D78" s="17"/>
      <c r="E78" s="18">
        <f>SUM(F78:I78)</f>
        <v>0</v>
      </c>
      <c r="F78" s="17"/>
      <c r="G78" s="17"/>
      <c r="H78" s="19"/>
      <c r="I78" s="19"/>
      <c r="J78" s="72"/>
    </row>
    <row r="79" spans="1:10" s="24" customFormat="1" ht="35.1" customHeight="1" x14ac:dyDescent="0.25">
      <c r="A79" s="15" t="s">
        <v>83</v>
      </c>
      <c r="B79" s="68">
        <v>300</v>
      </c>
      <c r="C79" s="17"/>
      <c r="D79" s="17"/>
      <c r="E79" s="23">
        <f>F79+G79+H79+I79</f>
        <v>0</v>
      </c>
      <c r="F79" s="51"/>
      <c r="G79" s="51"/>
      <c r="H79" s="51"/>
      <c r="I79" s="51"/>
      <c r="J79" s="19">
        <v>0</v>
      </c>
    </row>
    <row r="80" spans="1:10" s="24" customFormat="1" ht="20.100000000000001" customHeight="1" x14ac:dyDescent="0.25">
      <c r="A80" s="84" t="s">
        <v>84</v>
      </c>
      <c r="B80" s="84"/>
      <c r="C80" s="84"/>
      <c r="D80" s="84"/>
      <c r="E80" s="84"/>
      <c r="F80" s="84"/>
      <c r="G80" s="84"/>
      <c r="H80" s="84"/>
      <c r="I80" s="84"/>
      <c r="J80" s="72"/>
    </row>
    <row r="81" spans="1:10" s="24" customFormat="1" ht="20.100000000000001" customHeight="1" x14ac:dyDescent="0.25">
      <c r="A81" s="15" t="s">
        <v>85</v>
      </c>
      <c r="B81" s="68">
        <v>400</v>
      </c>
      <c r="C81" s="17"/>
      <c r="D81" s="19"/>
      <c r="E81" s="18">
        <f t="shared" ref="E81:E86" si="1">SUM(F81:I81)</f>
        <v>1819000</v>
      </c>
      <c r="F81" s="19">
        <f>F43+F48+F49</f>
        <v>492998</v>
      </c>
      <c r="G81" s="19">
        <f>G43+G48+G49</f>
        <v>375999</v>
      </c>
      <c r="H81" s="19">
        <f>H43+H48+H49</f>
        <v>475001</v>
      </c>
      <c r="I81" s="19">
        <f>I43+I48+I49</f>
        <v>475002</v>
      </c>
      <c r="J81" s="72"/>
    </row>
    <row r="82" spans="1:10" s="24" customFormat="1" ht="20.100000000000001" customHeight="1" x14ac:dyDescent="0.25">
      <c r="A82" s="15" t="s">
        <v>60</v>
      </c>
      <c r="B82" s="68">
        <v>410</v>
      </c>
      <c r="C82" s="17"/>
      <c r="D82" s="19"/>
      <c r="E82" s="18">
        <f t="shared" si="1"/>
        <v>4166437</v>
      </c>
      <c r="F82" s="19">
        <f t="shared" ref="F82:I83" si="2">F56+F68</f>
        <v>1014765</v>
      </c>
      <c r="G82" s="19">
        <f t="shared" si="2"/>
        <v>1122142</v>
      </c>
      <c r="H82" s="19">
        <f t="shared" si="2"/>
        <v>1014765</v>
      </c>
      <c r="I82" s="19">
        <f t="shared" si="2"/>
        <v>1014765</v>
      </c>
      <c r="J82" s="72"/>
    </row>
    <row r="83" spans="1:10" s="24" customFormat="1" ht="20.100000000000001" customHeight="1" x14ac:dyDescent="0.25">
      <c r="A83" s="15" t="s">
        <v>61</v>
      </c>
      <c r="B83" s="68">
        <v>420</v>
      </c>
      <c r="C83" s="17"/>
      <c r="D83" s="19"/>
      <c r="E83" s="18">
        <f t="shared" si="1"/>
        <v>916617</v>
      </c>
      <c r="F83" s="19">
        <f>F57+F69</f>
        <v>223247</v>
      </c>
      <c r="G83" s="19">
        <f t="shared" si="2"/>
        <v>246872</v>
      </c>
      <c r="H83" s="19">
        <f t="shared" si="2"/>
        <v>223249</v>
      </c>
      <c r="I83" s="19">
        <f t="shared" si="2"/>
        <v>223249</v>
      </c>
      <c r="J83" s="72"/>
    </row>
    <row r="84" spans="1:10" s="24" customFormat="1" ht="20.100000000000001" customHeight="1" x14ac:dyDescent="0.25">
      <c r="A84" s="15" t="s">
        <v>64</v>
      </c>
      <c r="B84" s="68">
        <v>430</v>
      </c>
      <c r="C84" s="17"/>
      <c r="D84" s="19"/>
      <c r="E84" s="18">
        <f t="shared" si="1"/>
        <v>285500</v>
      </c>
      <c r="F84" s="41">
        <f>F60</f>
        <v>71375</v>
      </c>
      <c r="G84" s="41">
        <f>G60</f>
        <v>71375</v>
      </c>
      <c r="H84" s="41">
        <f>H60</f>
        <v>71375</v>
      </c>
      <c r="I84" s="41">
        <f>I60</f>
        <v>71375</v>
      </c>
      <c r="J84" s="72"/>
    </row>
    <row r="85" spans="1:10" s="24" customFormat="1" ht="20.100000000000001" customHeight="1" x14ac:dyDescent="0.25">
      <c r="A85" s="15" t="s">
        <v>86</v>
      </c>
      <c r="B85" s="68">
        <v>440</v>
      </c>
      <c r="C85" s="17"/>
      <c r="D85" s="19"/>
      <c r="E85" s="18">
        <f t="shared" si="1"/>
        <v>489300</v>
      </c>
      <c r="F85" s="19">
        <f>F49+F59+F61+F62+F79-F68-F69-F72-F49</f>
        <v>120825</v>
      </c>
      <c r="G85" s="19">
        <f>G49+G59+G61+G62+G79-G68-G69-G72-G49</f>
        <v>120825</v>
      </c>
      <c r="H85" s="19">
        <f>H49+H59+H61+H62+H79-H68-H69-H72-H49</f>
        <v>120825</v>
      </c>
      <c r="I85" s="19">
        <f>I49+I59+I61+I62+I79-I68-I69-I72-I49</f>
        <v>126825</v>
      </c>
      <c r="J85" s="72"/>
    </row>
    <row r="86" spans="1:10" s="24" customFormat="1" ht="20.100000000000001" customHeight="1" x14ac:dyDescent="0.25">
      <c r="A86" s="15" t="s">
        <v>87</v>
      </c>
      <c r="B86" s="68">
        <v>450</v>
      </c>
      <c r="C86" s="17"/>
      <c r="D86" s="52"/>
      <c r="E86" s="23">
        <f t="shared" si="1"/>
        <v>7676854</v>
      </c>
      <c r="F86" s="19">
        <f>SUM(F81:F85)</f>
        <v>1923210</v>
      </c>
      <c r="G86" s="19">
        <f>SUM(G81:G85)</f>
        <v>1937213</v>
      </c>
      <c r="H86" s="19">
        <f>SUM(H81:H85)</f>
        <v>1905215</v>
      </c>
      <c r="I86" s="19">
        <f>SUM(I81:I85)</f>
        <v>1911216</v>
      </c>
      <c r="J86" s="72"/>
    </row>
    <row r="87" spans="1:10" s="24" customFormat="1" ht="20.100000000000001" customHeight="1" x14ac:dyDescent="0.25">
      <c r="A87" s="84" t="s">
        <v>88</v>
      </c>
      <c r="B87" s="84"/>
      <c r="C87" s="84"/>
      <c r="D87" s="84"/>
      <c r="E87" s="84"/>
      <c r="F87" s="84"/>
      <c r="G87" s="84"/>
      <c r="H87" s="84"/>
      <c r="I87" s="84"/>
      <c r="J87" s="72"/>
    </row>
    <row r="88" spans="1:10" s="24" customFormat="1" ht="20.100000000000001" customHeight="1" x14ac:dyDescent="0.25">
      <c r="A88" s="15" t="s">
        <v>89</v>
      </c>
      <c r="B88" s="68">
        <v>500</v>
      </c>
      <c r="C88" s="22"/>
      <c r="D88" s="22"/>
      <c r="E88" s="23">
        <f>SUM(F88:I88)</f>
        <v>0</v>
      </c>
      <c r="F88" s="22"/>
      <c r="G88" s="22"/>
      <c r="H88" s="18">
        <f>SUM(H89)</f>
        <v>0</v>
      </c>
      <c r="I88" s="18">
        <f>SUM(I89)</f>
        <v>0</v>
      </c>
      <c r="J88" s="72"/>
    </row>
    <row r="89" spans="1:10" s="24" customFormat="1" ht="39" customHeight="1" x14ac:dyDescent="0.25">
      <c r="A89" s="15" t="s">
        <v>90</v>
      </c>
      <c r="B89" s="31">
        <v>501</v>
      </c>
      <c r="C89" s="17"/>
      <c r="D89" s="17"/>
      <c r="E89" s="18">
        <f>SUM(F89:I89)</f>
        <v>0</v>
      </c>
      <c r="F89" s="17"/>
      <c r="G89" s="17"/>
      <c r="H89" s="19"/>
      <c r="I89" s="19"/>
      <c r="J89" s="72"/>
    </row>
    <row r="90" spans="1:10" s="24" customFormat="1" ht="34.5" customHeight="1" x14ac:dyDescent="0.25">
      <c r="A90" s="69" t="s">
        <v>91</v>
      </c>
      <c r="B90" s="32">
        <v>510</v>
      </c>
      <c r="C90" s="33">
        <f>SUM(C91:C96)</f>
        <v>0</v>
      </c>
      <c r="D90" s="23"/>
      <c r="E90" s="23">
        <f t="shared" ref="E90:E96" si="3">SUM(F90:I90)</f>
        <v>76000</v>
      </c>
      <c r="F90" s="23">
        <f>SUM(F91:F96)</f>
        <v>0</v>
      </c>
      <c r="G90" s="23">
        <f>SUM(G91:G96)</f>
        <v>76000</v>
      </c>
      <c r="H90" s="23">
        <f>SUM(H91:H96)</f>
        <v>0</v>
      </c>
      <c r="I90" s="23">
        <f>SUM(I91:I96)</f>
        <v>0</v>
      </c>
      <c r="J90" s="72"/>
    </row>
    <row r="91" spans="1:10" s="24" customFormat="1" ht="20.100000000000001" customHeight="1" x14ac:dyDescent="0.25">
      <c r="A91" s="15" t="s">
        <v>92</v>
      </c>
      <c r="B91" s="34">
        <v>511</v>
      </c>
      <c r="C91" s="17"/>
      <c r="D91" s="17"/>
      <c r="E91" s="19">
        <f t="shared" si="3"/>
        <v>0</v>
      </c>
      <c r="F91" s="19"/>
      <c r="G91" s="19"/>
      <c r="H91" s="19"/>
      <c r="I91" s="19"/>
      <c r="J91" s="72"/>
    </row>
    <row r="92" spans="1:10" s="24" customFormat="1" ht="32.25" customHeight="1" x14ac:dyDescent="0.25">
      <c r="A92" s="15" t="s">
        <v>93</v>
      </c>
      <c r="B92" s="35">
        <v>512</v>
      </c>
      <c r="C92" s="17"/>
      <c r="D92" s="19"/>
      <c r="E92" s="19">
        <f t="shared" si="3"/>
        <v>76000</v>
      </c>
      <c r="F92" s="19"/>
      <c r="G92" s="19">
        <v>76000</v>
      </c>
      <c r="H92" s="19"/>
      <c r="I92" s="19"/>
      <c r="J92" s="30" t="s">
        <v>173</v>
      </c>
    </row>
    <row r="93" spans="1:10" s="24" customFormat="1" ht="48" customHeight="1" x14ac:dyDescent="0.25">
      <c r="A93" s="15" t="s">
        <v>94</v>
      </c>
      <c r="B93" s="34">
        <v>513</v>
      </c>
      <c r="C93" s="17"/>
      <c r="D93" s="19"/>
      <c r="E93" s="19">
        <f t="shared" si="3"/>
        <v>0</v>
      </c>
      <c r="F93" s="19"/>
      <c r="G93" s="19"/>
      <c r="H93" s="19"/>
      <c r="I93" s="19"/>
      <c r="J93" s="36"/>
    </row>
    <row r="94" spans="1:10" s="24" customFormat="1" ht="36.75" customHeight="1" x14ac:dyDescent="0.25">
      <c r="A94" s="15" t="s">
        <v>95</v>
      </c>
      <c r="B94" s="35">
        <v>514</v>
      </c>
      <c r="C94" s="17"/>
      <c r="D94" s="19"/>
      <c r="E94" s="19"/>
      <c r="F94" s="19"/>
      <c r="G94" s="19"/>
      <c r="H94" s="19"/>
      <c r="I94" s="19"/>
      <c r="J94" s="30"/>
    </row>
    <row r="95" spans="1:10" s="24" customFormat="1" ht="64.5" customHeight="1" x14ac:dyDescent="0.25">
      <c r="A95" s="15" t="s">
        <v>96</v>
      </c>
      <c r="B95" s="34">
        <v>515</v>
      </c>
      <c r="C95" s="17"/>
      <c r="D95" s="19"/>
      <c r="E95" s="19">
        <f t="shared" si="3"/>
        <v>0</v>
      </c>
      <c r="F95" s="19"/>
      <c r="G95" s="19"/>
      <c r="H95" s="19"/>
      <c r="I95" s="19"/>
      <c r="J95" s="30"/>
    </row>
    <row r="96" spans="1:10" s="24" customFormat="1" ht="20.100000000000001" customHeight="1" x14ac:dyDescent="0.25">
      <c r="A96" s="15" t="s">
        <v>97</v>
      </c>
      <c r="B96" s="37">
        <v>516</v>
      </c>
      <c r="C96" s="17"/>
      <c r="D96" s="17"/>
      <c r="E96" s="19">
        <f t="shared" si="3"/>
        <v>0</v>
      </c>
      <c r="F96" s="19"/>
      <c r="G96" s="19"/>
      <c r="H96" s="19"/>
      <c r="I96" s="19"/>
      <c r="J96" s="72"/>
    </row>
    <row r="97" spans="1:10" s="24" customFormat="1" ht="20.100000000000001" customHeight="1" x14ac:dyDescent="0.25">
      <c r="A97" s="84" t="s">
        <v>98</v>
      </c>
      <c r="B97" s="84"/>
      <c r="C97" s="84"/>
      <c r="D97" s="84"/>
      <c r="E97" s="84"/>
      <c r="F97" s="84"/>
      <c r="G97" s="84"/>
      <c r="H97" s="84"/>
      <c r="I97" s="84"/>
      <c r="J97" s="72"/>
    </row>
    <row r="98" spans="1:10" s="24" customFormat="1" ht="34.5" customHeight="1" x14ac:dyDescent="0.25">
      <c r="A98" s="15" t="s">
        <v>99</v>
      </c>
      <c r="B98" s="38">
        <v>600</v>
      </c>
      <c r="C98" s="22">
        <f>SUM(C99:C102)</f>
        <v>0</v>
      </c>
      <c r="D98" s="22"/>
      <c r="E98" s="18"/>
      <c r="F98" s="18"/>
      <c r="G98" s="18"/>
      <c r="H98" s="18"/>
      <c r="I98" s="18"/>
      <c r="J98" s="72"/>
    </row>
    <row r="99" spans="1:10" s="24" customFormat="1" ht="20.100000000000001" customHeight="1" x14ac:dyDescent="0.25">
      <c r="A99" s="20" t="s">
        <v>100</v>
      </c>
      <c r="B99" s="37">
        <v>601</v>
      </c>
      <c r="C99" s="17"/>
      <c r="D99" s="17"/>
      <c r="E99" s="19">
        <f t="shared" ref="E99:E107" si="4">SUM(F99:I99)</f>
        <v>0</v>
      </c>
      <c r="F99" s="19"/>
      <c r="G99" s="19"/>
      <c r="H99" s="19"/>
      <c r="I99" s="19"/>
      <c r="J99" s="72"/>
    </row>
    <row r="100" spans="1:10" s="24" customFormat="1" ht="20.100000000000001" customHeight="1" x14ac:dyDescent="0.25">
      <c r="A100" s="20" t="s">
        <v>101</v>
      </c>
      <c r="B100" s="37">
        <v>602</v>
      </c>
      <c r="C100" s="17"/>
      <c r="D100" s="17"/>
      <c r="E100" s="19">
        <f t="shared" si="4"/>
        <v>0</v>
      </c>
      <c r="F100" s="19"/>
      <c r="G100" s="19"/>
      <c r="H100" s="19"/>
      <c r="I100" s="19"/>
      <c r="J100" s="72"/>
    </row>
    <row r="101" spans="1:10" s="24" customFormat="1" ht="20.100000000000001" customHeight="1" x14ac:dyDescent="0.25">
      <c r="A101" s="20" t="s">
        <v>102</v>
      </c>
      <c r="B101" s="37">
        <v>603</v>
      </c>
      <c r="C101" s="17"/>
      <c r="D101" s="17"/>
      <c r="E101" s="19">
        <f t="shared" si="4"/>
        <v>0</v>
      </c>
      <c r="F101" s="19"/>
      <c r="G101" s="19"/>
      <c r="H101" s="19"/>
      <c r="I101" s="19"/>
      <c r="J101" s="72"/>
    </row>
    <row r="102" spans="1:10" s="24" customFormat="1" ht="20.100000000000001" customHeight="1" x14ac:dyDescent="0.25">
      <c r="A102" s="15" t="s">
        <v>103</v>
      </c>
      <c r="B102" s="38">
        <v>610</v>
      </c>
      <c r="C102" s="17"/>
      <c r="D102" s="52"/>
      <c r="E102" s="52">
        <f t="shared" si="4"/>
        <v>0</v>
      </c>
      <c r="F102" s="19"/>
      <c r="G102" s="19"/>
      <c r="H102" s="19"/>
      <c r="I102" s="19"/>
      <c r="J102" s="72"/>
    </row>
    <row r="103" spans="1:10" s="24" customFormat="1" ht="39.75" customHeight="1" x14ac:dyDescent="0.25">
      <c r="A103" s="15" t="s">
        <v>104</v>
      </c>
      <c r="B103" s="38">
        <v>620</v>
      </c>
      <c r="C103" s="22">
        <f>SUM(C104:C107)</f>
        <v>0</v>
      </c>
      <c r="D103" s="33">
        <f>SUM(D104:D107)</f>
        <v>0</v>
      </c>
      <c r="E103" s="23"/>
      <c r="F103" s="18"/>
      <c r="G103" s="18"/>
      <c r="H103" s="18"/>
      <c r="I103" s="18"/>
      <c r="J103" s="72"/>
    </row>
    <row r="104" spans="1:10" s="24" customFormat="1" ht="20.100000000000001" customHeight="1" x14ac:dyDescent="0.25">
      <c r="A104" s="20" t="s">
        <v>100</v>
      </c>
      <c r="B104" s="37">
        <v>621</v>
      </c>
      <c r="C104" s="17"/>
      <c r="D104" s="17"/>
      <c r="E104" s="19">
        <f t="shared" si="4"/>
        <v>0</v>
      </c>
      <c r="F104" s="19"/>
      <c r="G104" s="19"/>
      <c r="H104" s="19"/>
      <c r="I104" s="19"/>
      <c r="J104" s="72"/>
    </row>
    <row r="105" spans="1:10" s="24" customFormat="1" ht="20.100000000000001" customHeight="1" x14ac:dyDescent="0.25">
      <c r="A105" s="20" t="s">
        <v>101</v>
      </c>
      <c r="B105" s="37">
        <v>622</v>
      </c>
      <c r="C105" s="17"/>
      <c r="D105" s="17"/>
      <c r="E105" s="19">
        <f t="shared" si="4"/>
        <v>0</v>
      </c>
      <c r="F105" s="19"/>
      <c r="G105" s="19"/>
      <c r="H105" s="19"/>
      <c r="I105" s="19"/>
      <c r="J105" s="72"/>
    </row>
    <row r="106" spans="1:10" s="24" customFormat="1" ht="20.100000000000001" customHeight="1" x14ac:dyDescent="0.25">
      <c r="A106" s="20" t="s">
        <v>102</v>
      </c>
      <c r="B106" s="37">
        <v>623</v>
      </c>
      <c r="C106" s="17"/>
      <c r="D106" s="17"/>
      <c r="E106" s="19">
        <f t="shared" si="4"/>
        <v>0</v>
      </c>
      <c r="F106" s="19"/>
      <c r="G106" s="19"/>
      <c r="H106" s="19"/>
      <c r="I106" s="19"/>
      <c r="J106" s="72"/>
    </row>
    <row r="107" spans="1:10" s="24" customFormat="1" ht="20.100000000000001" customHeight="1" x14ac:dyDescent="0.25">
      <c r="A107" s="15" t="s">
        <v>65</v>
      </c>
      <c r="B107" s="38">
        <v>630</v>
      </c>
      <c r="C107" s="17"/>
      <c r="D107" s="17"/>
      <c r="E107" s="19">
        <f t="shared" si="4"/>
        <v>0</v>
      </c>
      <c r="F107" s="19"/>
      <c r="G107" s="19"/>
      <c r="H107" s="19"/>
      <c r="I107" s="19"/>
      <c r="J107" s="72"/>
    </row>
    <row r="108" spans="1:10" ht="20.100000000000001" customHeight="1" x14ac:dyDescent="0.25">
      <c r="A108" s="69" t="s">
        <v>105</v>
      </c>
      <c r="B108" s="39">
        <v>700</v>
      </c>
      <c r="C108" s="40">
        <f>SUM(C36+C37+C38+C76+C88+C98)</f>
        <v>0</v>
      </c>
      <c r="D108" s="40">
        <f>SUM(D36+D37+D38+D76+D88+D98+D102)</f>
        <v>0</v>
      </c>
      <c r="E108" s="40">
        <f>SUM(F108:I108)</f>
        <v>7523372</v>
      </c>
      <c r="F108" s="40">
        <f>F36+F37+F102+F39+F76+F88+F98</f>
        <v>1848092</v>
      </c>
      <c r="G108" s="40">
        <f>G36+G37+G102+G39+G76+G88+G98</f>
        <v>1979092</v>
      </c>
      <c r="H108" s="40">
        <f>H36+H37+H102+H39+H76+H88+H98</f>
        <v>1848094</v>
      </c>
      <c r="I108" s="40">
        <f>I36+I37+I102+I39+I76+I88+I98</f>
        <v>1848094</v>
      </c>
      <c r="J108" s="72"/>
    </row>
    <row r="109" spans="1:10" ht="20.100000000000001" customHeight="1" x14ac:dyDescent="0.25">
      <c r="A109" s="69" t="s">
        <v>106</v>
      </c>
      <c r="B109" s="39">
        <v>800</v>
      </c>
      <c r="C109" s="40">
        <f>C43+C48+C49+C56+C57+C58+C60+C61+C62+C90+C103</f>
        <v>0</v>
      </c>
      <c r="D109" s="40">
        <f>D43+D48+D49+D56+D57+D58+D60+D61+D62+D90+D103+D59+D79+D107</f>
        <v>0</v>
      </c>
      <c r="E109" s="40">
        <f>SUM(F109:I109)</f>
        <v>7752854</v>
      </c>
      <c r="F109" s="40">
        <f>F42+F62+F79+F90+F103+F107</f>
        <v>1923210</v>
      </c>
      <c r="G109" s="40">
        <f>G42+G62+G79+G90+G103+G107</f>
        <v>2013213</v>
      </c>
      <c r="H109" s="40">
        <f>H42+H62+H79+H90+H103+H107</f>
        <v>1905215</v>
      </c>
      <c r="I109" s="40">
        <f>I42+I62+I79+I90+I103+I107</f>
        <v>1911216</v>
      </c>
      <c r="J109" s="72"/>
    </row>
    <row r="110" spans="1:10" ht="46.5" customHeight="1" x14ac:dyDescent="0.25">
      <c r="A110" s="15" t="s">
        <v>107</v>
      </c>
      <c r="B110" s="16">
        <v>850</v>
      </c>
      <c r="C110" s="17"/>
      <c r="D110" s="17">
        <f t="shared" ref="D110:I110" si="5">D108-D109</f>
        <v>0</v>
      </c>
      <c r="E110" s="18">
        <f t="shared" si="5"/>
        <v>-229482</v>
      </c>
      <c r="F110" s="41">
        <f t="shared" si="5"/>
        <v>-75118</v>
      </c>
      <c r="G110" s="41">
        <f t="shared" si="5"/>
        <v>-34121</v>
      </c>
      <c r="H110" s="41">
        <f t="shared" si="5"/>
        <v>-57121</v>
      </c>
      <c r="I110" s="41">
        <f t="shared" si="5"/>
        <v>-63122</v>
      </c>
      <c r="J110" s="72"/>
    </row>
    <row r="111" spans="1:10" ht="19.5" customHeight="1" x14ac:dyDescent="0.25">
      <c r="A111" s="84" t="s">
        <v>108</v>
      </c>
      <c r="B111" s="84"/>
      <c r="C111" s="42"/>
      <c r="D111" s="42"/>
      <c r="E111" s="43"/>
      <c r="F111" s="43" t="s">
        <v>109</v>
      </c>
      <c r="G111" s="43" t="s">
        <v>110</v>
      </c>
      <c r="H111" s="43" t="s">
        <v>111</v>
      </c>
      <c r="I111" s="43" t="s">
        <v>112</v>
      </c>
      <c r="J111" s="72"/>
    </row>
    <row r="112" spans="1:10" ht="19.5" customHeight="1" x14ac:dyDescent="0.25">
      <c r="A112" s="15" t="s">
        <v>113</v>
      </c>
      <c r="B112" s="16">
        <v>900</v>
      </c>
      <c r="C112" s="17"/>
      <c r="D112" s="17"/>
      <c r="E112" s="17"/>
      <c r="F112" s="55">
        <v>26</v>
      </c>
      <c r="G112" s="55">
        <v>26</v>
      </c>
      <c r="H112" s="55"/>
      <c r="I112" s="55"/>
      <c r="J112" s="72"/>
    </row>
    <row r="113" spans="1:10" ht="19.5" customHeight="1" x14ac:dyDescent="0.25">
      <c r="A113" s="15" t="s">
        <v>114</v>
      </c>
      <c r="B113" s="16">
        <v>910</v>
      </c>
      <c r="C113" s="17"/>
      <c r="D113" s="17"/>
      <c r="E113" s="17"/>
      <c r="F113" s="19">
        <v>4646595.34</v>
      </c>
      <c r="G113" s="19">
        <v>4646421.3</v>
      </c>
      <c r="H113" s="19"/>
      <c r="I113" s="19"/>
      <c r="J113" s="72"/>
    </row>
    <row r="114" spans="1:10" ht="19.5" customHeight="1" x14ac:dyDescent="0.25">
      <c r="A114" s="15" t="s">
        <v>115</v>
      </c>
      <c r="B114" s="16">
        <v>920</v>
      </c>
      <c r="C114" s="17"/>
      <c r="D114" s="17"/>
      <c r="E114" s="17"/>
      <c r="F114" s="17">
        <f>-G114-F1133</f>
        <v>0</v>
      </c>
      <c r="G114" s="17">
        <f>-H114-G1133</f>
        <v>0</v>
      </c>
      <c r="H114" s="17">
        <f>-I114-H1133</f>
        <v>0</v>
      </c>
      <c r="I114" s="17">
        <v>0</v>
      </c>
      <c r="J114" s="72"/>
    </row>
    <row r="115" spans="1:10" ht="42" customHeight="1" x14ac:dyDescent="0.25">
      <c r="A115" s="15" t="s">
        <v>116</v>
      </c>
      <c r="B115" s="16">
        <v>930</v>
      </c>
      <c r="C115" s="17"/>
      <c r="D115" s="17"/>
      <c r="E115" s="17"/>
      <c r="F115" s="17">
        <f>-H1115</f>
        <v>0</v>
      </c>
      <c r="G115" s="17">
        <f>-I1115</f>
        <v>0</v>
      </c>
      <c r="H115" s="17">
        <f>-J1115</f>
        <v>0</v>
      </c>
      <c r="I115" s="17">
        <v>0</v>
      </c>
      <c r="J115" s="72"/>
    </row>
    <row r="116" spans="1:10" ht="19.5" customHeight="1" x14ac:dyDescent="0.25">
      <c r="A116" s="67"/>
      <c r="B116" s="44"/>
      <c r="C116" s="45"/>
      <c r="D116" s="45"/>
      <c r="E116" s="45"/>
      <c r="F116" s="45"/>
      <c r="G116" s="45"/>
      <c r="H116" s="45"/>
      <c r="I116" s="45"/>
    </row>
    <row r="117" spans="1:10" ht="16.5" customHeight="1" x14ac:dyDescent="0.25">
      <c r="A117" s="67"/>
      <c r="C117" s="46"/>
      <c r="D117" s="47"/>
      <c r="E117" s="47"/>
      <c r="F117" s="47"/>
      <c r="G117" s="47"/>
      <c r="H117" s="47"/>
      <c r="I117" s="47"/>
    </row>
    <row r="118" spans="1:10" ht="20.100000000000001" customHeight="1" x14ac:dyDescent="0.25">
      <c r="A118" s="53" t="s">
        <v>154</v>
      </c>
      <c r="B118" s="44"/>
      <c r="C118" s="90" t="s">
        <v>117</v>
      </c>
      <c r="D118" s="90"/>
      <c r="E118" s="90"/>
      <c r="F118" s="48"/>
      <c r="G118" s="91" t="s">
        <v>136</v>
      </c>
      <c r="H118" s="91"/>
      <c r="I118" s="91"/>
    </row>
    <row r="119" spans="1:10" s="24" customFormat="1" ht="20.100000000000001" customHeight="1" x14ac:dyDescent="0.25">
      <c r="A119" s="73" t="s">
        <v>118</v>
      </c>
      <c r="B119" s="1"/>
      <c r="C119" s="92" t="s">
        <v>119</v>
      </c>
      <c r="D119" s="92"/>
      <c r="E119" s="92"/>
      <c r="F119" s="49"/>
      <c r="G119" s="93" t="s">
        <v>120</v>
      </c>
      <c r="H119" s="93"/>
      <c r="I119" s="93"/>
      <c r="J119" s="60"/>
    </row>
    <row r="120" spans="1:10" ht="20.100000000000001" customHeight="1" x14ac:dyDescent="0.25">
      <c r="A120" s="67"/>
      <c r="C120" s="46"/>
      <c r="D120" s="47"/>
      <c r="E120" s="47"/>
      <c r="F120" s="47"/>
      <c r="G120" s="47"/>
      <c r="H120" s="47"/>
      <c r="I120" s="47"/>
    </row>
    <row r="121" spans="1:10" x14ac:dyDescent="0.25">
      <c r="A121" s="67"/>
      <c r="C121" s="46"/>
      <c r="D121" s="47"/>
      <c r="E121" s="47"/>
      <c r="F121" s="47"/>
      <c r="G121" s="47"/>
      <c r="H121" s="47"/>
      <c r="I121" s="47"/>
    </row>
    <row r="122" spans="1:10" x14ac:dyDescent="0.25">
      <c r="A122" s="67"/>
      <c r="C122" s="46"/>
      <c r="D122" s="47"/>
      <c r="E122" s="47"/>
      <c r="F122" s="47"/>
      <c r="G122" s="47"/>
      <c r="H122" s="47"/>
      <c r="I122" s="47"/>
    </row>
    <row r="123" spans="1:10" x14ac:dyDescent="0.25">
      <c r="A123" s="67"/>
      <c r="C123" s="46"/>
      <c r="D123" s="47"/>
      <c r="E123" s="47"/>
      <c r="F123" s="47"/>
      <c r="G123" s="47"/>
      <c r="H123" s="47"/>
      <c r="I123" s="47"/>
    </row>
    <row r="124" spans="1:10" x14ac:dyDescent="0.25">
      <c r="A124" s="67"/>
      <c r="C124" s="46"/>
      <c r="D124" s="47"/>
      <c r="E124" s="47"/>
      <c r="F124" s="47"/>
      <c r="G124" s="47"/>
      <c r="H124" s="47"/>
      <c r="I124" s="47"/>
    </row>
    <row r="125" spans="1:10" x14ac:dyDescent="0.25">
      <c r="A125" s="67"/>
      <c r="C125" s="46"/>
      <c r="D125" s="47"/>
      <c r="E125" s="47"/>
      <c r="F125" s="47"/>
      <c r="G125" s="47"/>
      <c r="H125" s="47"/>
      <c r="I125" s="47"/>
    </row>
    <row r="126" spans="1:10" x14ac:dyDescent="0.25">
      <c r="A126" s="67"/>
      <c r="C126" s="46"/>
      <c r="D126" s="47"/>
      <c r="E126" s="47"/>
      <c r="F126" s="47"/>
      <c r="G126" s="47"/>
      <c r="H126" s="47"/>
      <c r="I126" s="47"/>
    </row>
    <row r="127" spans="1:10" x14ac:dyDescent="0.25">
      <c r="A127" s="67"/>
      <c r="C127" s="46"/>
      <c r="D127" s="47"/>
      <c r="E127" s="47"/>
      <c r="F127" s="47"/>
      <c r="G127" s="47"/>
      <c r="H127" s="47"/>
      <c r="I127" s="47"/>
    </row>
    <row r="128" spans="1:10" x14ac:dyDescent="0.25">
      <c r="A128" s="67"/>
      <c r="C128" s="46"/>
      <c r="D128" s="47"/>
      <c r="E128" s="47"/>
      <c r="F128" s="47"/>
      <c r="G128" s="47"/>
      <c r="H128" s="47"/>
      <c r="I128" s="47"/>
    </row>
    <row r="129" spans="1:9" x14ac:dyDescent="0.25">
      <c r="A129" s="67"/>
      <c r="C129" s="46"/>
      <c r="D129" s="47"/>
      <c r="E129" s="47"/>
      <c r="F129" s="47"/>
      <c r="G129" s="47"/>
      <c r="H129" s="47"/>
      <c r="I129" s="47"/>
    </row>
    <row r="130" spans="1:9" x14ac:dyDescent="0.25">
      <c r="A130" s="67"/>
      <c r="C130" s="46"/>
      <c r="D130" s="47"/>
      <c r="E130" s="47"/>
      <c r="F130" s="47"/>
      <c r="G130" s="47"/>
      <c r="H130" s="47"/>
      <c r="I130" s="47"/>
    </row>
    <row r="131" spans="1:9" x14ac:dyDescent="0.25">
      <c r="A131" s="67"/>
      <c r="C131" s="46"/>
      <c r="D131" s="47"/>
      <c r="E131" s="47"/>
      <c r="F131" s="47"/>
      <c r="G131" s="47"/>
      <c r="H131" s="47"/>
      <c r="I131" s="47"/>
    </row>
    <row r="132" spans="1:9" x14ac:dyDescent="0.25">
      <c r="A132" s="67"/>
      <c r="C132" s="46"/>
      <c r="D132" s="47"/>
      <c r="E132" s="47"/>
      <c r="F132" s="47"/>
      <c r="G132" s="47"/>
      <c r="H132" s="47"/>
      <c r="I132" s="47"/>
    </row>
    <row r="133" spans="1:9" x14ac:dyDescent="0.25">
      <c r="A133" s="67"/>
      <c r="C133" s="46"/>
      <c r="D133" s="47"/>
      <c r="E133" s="47"/>
      <c r="F133" s="47"/>
      <c r="G133" s="47"/>
      <c r="H133" s="47"/>
      <c r="I133" s="47"/>
    </row>
    <row r="134" spans="1:9" x14ac:dyDescent="0.25">
      <c r="A134" s="67"/>
      <c r="C134" s="46"/>
      <c r="D134" s="47"/>
      <c r="E134" s="47"/>
      <c r="F134" s="47"/>
      <c r="G134" s="47"/>
      <c r="H134" s="47"/>
      <c r="I134" s="47"/>
    </row>
    <row r="135" spans="1:9" x14ac:dyDescent="0.25">
      <c r="A135" s="67"/>
      <c r="C135" s="46"/>
      <c r="D135" s="47"/>
      <c r="E135" s="47"/>
      <c r="F135" s="47"/>
      <c r="G135" s="47"/>
      <c r="H135" s="47"/>
      <c r="I135" s="47"/>
    </row>
    <row r="136" spans="1:9" x14ac:dyDescent="0.25">
      <c r="A136" s="67"/>
      <c r="C136" s="46"/>
      <c r="D136" s="47"/>
      <c r="E136" s="47"/>
      <c r="F136" s="47"/>
      <c r="G136" s="47"/>
      <c r="H136" s="47"/>
      <c r="I136" s="47"/>
    </row>
    <row r="137" spans="1:9" x14ac:dyDescent="0.25">
      <c r="A137" s="67"/>
      <c r="C137" s="46"/>
      <c r="D137" s="47"/>
      <c r="E137" s="47"/>
      <c r="F137" s="47"/>
      <c r="G137" s="47"/>
      <c r="H137" s="47"/>
      <c r="I137" s="47"/>
    </row>
    <row r="138" spans="1:9" x14ac:dyDescent="0.25">
      <c r="A138" s="67"/>
      <c r="C138" s="46"/>
      <c r="D138" s="47"/>
      <c r="E138" s="47"/>
      <c r="F138" s="47"/>
      <c r="G138" s="47"/>
      <c r="H138" s="47"/>
      <c r="I138" s="47"/>
    </row>
    <row r="139" spans="1:9" x14ac:dyDescent="0.25">
      <c r="A139" s="67"/>
      <c r="C139" s="46"/>
      <c r="D139" s="47"/>
      <c r="E139" s="47"/>
      <c r="F139" s="47"/>
      <c r="G139" s="47"/>
      <c r="H139" s="47"/>
      <c r="I139" s="47"/>
    </row>
    <row r="140" spans="1:9" x14ac:dyDescent="0.25">
      <c r="A140" s="67"/>
      <c r="C140" s="46"/>
      <c r="D140" s="47"/>
      <c r="E140" s="47"/>
      <c r="F140" s="47"/>
      <c r="G140" s="47"/>
      <c r="H140" s="47"/>
      <c r="I140" s="47"/>
    </row>
    <row r="141" spans="1:9" x14ac:dyDescent="0.25">
      <c r="A141" s="67"/>
      <c r="C141" s="46"/>
      <c r="D141" s="47"/>
      <c r="E141" s="47"/>
      <c r="F141" s="47"/>
      <c r="G141" s="47"/>
      <c r="H141" s="47"/>
      <c r="I141" s="47"/>
    </row>
    <row r="142" spans="1:9" x14ac:dyDescent="0.25">
      <c r="A142" s="67"/>
      <c r="C142" s="46"/>
      <c r="D142" s="47"/>
      <c r="E142" s="47"/>
      <c r="F142" s="47"/>
      <c r="G142" s="47"/>
      <c r="H142" s="47"/>
      <c r="I142" s="47"/>
    </row>
    <row r="143" spans="1:9" x14ac:dyDescent="0.25">
      <c r="A143" s="67"/>
      <c r="C143" s="46"/>
      <c r="D143" s="47"/>
      <c r="E143" s="47"/>
      <c r="F143" s="47"/>
      <c r="G143" s="47"/>
      <c r="H143" s="47"/>
      <c r="I143" s="47"/>
    </row>
    <row r="144" spans="1:9" x14ac:dyDescent="0.25">
      <c r="A144" s="67"/>
      <c r="C144" s="46"/>
      <c r="D144" s="47"/>
      <c r="E144" s="47"/>
      <c r="F144" s="47"/>
      <c r="G144" s="47"/>
      <c r="H144" s="47"/>
      <c r="I144" s="47"/>
    </row>
    <row r="145" spans="1:9" x14ac:dyDescent="0.25">
      <c r="A145" s="67"/>
      <c r="C145" s="46"/>
      <c r="D145" s="47"/>
      <c r="E145" s="47"/>
      <c r="F145" s="47"/>
      <c r="G145" s="47"/>
      <c r="H145" s="47"/>
      <c r="I145" s="47"/>
    </row>
    <row r="146" spans="1:9" x14ac:dyDescent="0.25">
      <c r="A146" s="67"/>
      <c r="C146" s="46"/>
      <c r="D146" s="47"/>
      <c r="E146" s="47"/>
      <c r="F146" s="47"/>
      <c r="G146" s="47"/>
      <c r="H146" s="47"/>
      <c r="I146" s="47"/>
    </row>
    <row r="147" spans="1:9" x14ac:dyDescent="0.25">
      <c r="A147" s="67"/>
      <c r="C147" s="46"/>
      <c r="D147" s="47"/>
      <c r="E147" s="47"/>
      <c r="F147" s="47"/>
      <c r="G147" s="47"/>
      <c r="H147" s="47"/>
      <c r="I147" s="47"/>
    </row>
    <row r="148" spans="1:9" x14ac:dyDescent="0.25">
      <c r="A148" s="67"/>
      <c r="C148" s="46"/>
      <c r="D148" s="47"/>
      <c r="E148" s="47"/>
      <c r="F148" s="47"/>
      <c r="G148" s="47"/>
      <c r="H148" s="47"/>
      <c r="I148" s="47"/>
    </row>
    <row r="149" spans="1:9" x14ac:dyDescent="0.25">
      <c r="A149" s="67"/>
      <c r="C149" s="46"/>
      <c r="D149" s="47"/>
      <c r="E149" s="47"/>
      <c r="F149" s="47"/>
      <c r="G149" s="47"/>
      <c r="H149" s="47"/>
      <c r="I149" s="47"/>
    </row>
    <row r="150" spans="1:9" x14ac:dyDescent="0.25">
      <c r="A150" s="67"/>
      <c r="C150" s="46"/>
      <c r="D150" s="47"/>
      <c r="E150" s="47"/>
      <c r="F150" s="47"/>
      <c r="G150" s="47"/>
      <c r="H150" s="47"/>
      <c r="I150" s="47"/>
    </row>
    <row r="151" spans="1:9" x14ac:dyDescent="0.25">
      <c r="A151" s="67"/>
      <c r="C151" s="46"/>
      <c r="D151" s="47"/>
      <c r="E151" s="47"/>
      <c r="F151" s="47"/>
      <c r="G151" s="47"/>
      <c r="H151" s="47"/>
      <c r="I151" s="47"/>
    </row>
    <row r="152" spans="1:9" x14ac:dyDescent="0.25">
      <c r="A152" s="67"/>
      <c r="C152" s="46"/>
      <c r="D152" s="47"/>
      <c r="E152" s="47"/>
      <c r="F152" s="47"/>
      <c r="G152" s="47"/>
      <c r="H152" s="47"/>
      <c r="I152" s="47"/>
    </row>
    <row r="153" spans="1:9" x14ac:dyDescent="0.25">
      <c r="A153" s="67"/>
      <c r="C153" s="46"/>
      <c r="D153" s="47"/>
      <c r="E153" s="47"/>
      <c r="F153" s="47"/>
      <c r="G153" s="47"/>
      <c r="H153" s="47"/>
      <c r="I153" s="47"/>
    </row>
    <row r="154" spans="1:9" x14ac:dyDescent="0.25">
      <c r="A154" s="67"/>
      <c r="C154" s="46"/>
      <c r="D154" s="47"/>
      <c r="E154" s="47"/>
      <c r="F154" s="47"/>
      <c r="G154" s="47"/>
      <c r="H154" s="47"/>
      <c r="I154" s="47"/>
    </row>
    <row r="155" spans="1:9" x14ac:dyDescent="0.25">
      <c r="A155" s="67"/>
      <c r="C155" s="46"/>
      <c r="D155" s="47"/>
      <c r="E155" s="47"/>
      <c r="F155" s="47"/>
      <c r="G155" s="47"/>
      <c r="H155" s="47"/>
      <c r="I155" s="47"/>
    </row>
    <row r="156" spans="1:9" x14ac:dyDescent="0.25">
      <c r="A156" s="67"/>
      <c r="C156" s="46"/>
      <c r="D156" s="47"/>
      <c r="E156" s="47"/>
      <c r="F156" s="47"/>
      <c r="G156" s="47"/>
      <c r="H156" s="47"/>
      <c r="I156" s="47"/>
    </row>
    <row r="157" spans="1:9" x14ac:dyDescent="0.25">
      <c r="A157" s="67"/>
      <c r="C157" s="46"/>
      <c r="D157" s="47"/>
      <c r="E157" s="47"/>
      <c r="F157" s="47"/>
      <c r="G157" s="47"/>
      <c r="H157" s="47"/>
      <c r="I157" s="47"/>
    </row>
    <row r="158" spans="1:9" x14ac:dyDescent="0.25">
      <c r="A158" s="67"/>
      <c r="C158" s="46"/>
      <c r="D158" s="47"/>
      <c r="E158" s="47"/>
      <c r="F158" s="47"/>
      <c r="G158" s="47"/>
      <c r="H158" s="47"/>
      <c r="I158" s="47"/>
    </row>
    <row r="159" spans="1:9" x14ac:dyDescent="0.25">
      <c r="A159" s="67"/>
      <c r="C159" s="46"/>
      <c r="D159" s="47"/>
      <c r="E159" s="47"/>
      <c r="F159" s="47"/>
      <c r="G159" s="47"/>
      <c r="H159" s="47"/>
      <c r="I159" s="47"/>
    </row>
    <row r="160" spans="1:9" x14ac:dyDescent="0.25">
      <c r="A160" s="67"/>
      <c r="C160" s="46"/>
      <c r="D160" s="47"/>
      <c r="E160" s="47"/>
      <c r="F160" s="47"/>
      <c r="G160" s="47"/>
      <c r="H160" s="47"/>
      <c r="I160" s="47"/>
    </row>
    <row r="161" spans="1:1" x14ac:dyDescent="0.25">
      <c r="A161" s="50"/>
    </row>
    <row r="162" spans="1:1" x14ac:dyDescent="0.25">
      <c r="A162" s="50"/>
    </row>
    <row r="163" spans="1:1" x14ac:dyDescent="0.25">
      <c r="A163" s="50"/>
    </row>
    <row r="164" spans="1:1" x14ac:dyDescent="0.25">
      <c r="A164" s="50"/>
    </row>
    <row r="165" spans="1:1" x14ac:dyDescent="0.25">
      <c r="A165" s="50"/>
    </row>
    <row r="166" spans="1:1" x14ac:dyDescent="0.25">
      <c r="A166" s="50"/>
    </row>
    <row r="167" spans="1:1" x14ac:dyDescent="0.25">
      <c r="A167" s="50"/>
    </row>
    <row r="168" spans="1:1" x14ac:dyDescent="0.25">
      <c r="A168" s="50"/>
    </row>
    <row r="169" spans="1:1" x14ac:dyDescent="0.25">
      <c r="A169" s="50"/>
    </row>
    <row r="170" spans="1:1" x14ac:dyDescent="0.25">
      <c r="A170" s="50"/>
    </row>
    <row r="171" spans="1:1" x14ac:dyDescent="0.25">
      <c r="A171" s="50"/>
    </row>
    <row r="172" spans="1:1" x14ac:dyDescent="0.25">
      <c r="A172" s="50"/>
    </row>
    <row r="173" spans="1:1" x14ac:dyDescent="0.25">
      <c r="A173" s="50"/>
    </row>
    <row r="174" spans="1:1" x14ac:dyDescent="0.25">
      <c r="A174" s="50"/>
    </row>
    <row r="175" spans="1:1" x14ac:dyDescent="0.25">
      <c r="A175" s="50"/>
    </row>
    <row r="176" spans="1:1" x14ac:dyDescent="0.25">
      <c r="A176" s="50"/>
    </row>
    <row r="177" spans="1:1" x14ac:dyDescent="0.25">
      <c r="A177" s="50"/>
    </row>
    <row r="178" spans="1:1" x14ac:dyDescent="0.25">
      <c r="A178" s="50"/>
    </row>
    <row r="179" spans="1:1" x14ac:dyDescent="0.25">
      <c r="A179" s="50"/>
    </row>
    <row r="180" spans="1:1" x14ac:dyDescent="0.25">
      <c r="A180" s="50"/>
    </row>
    <row r="181" spans="1:1" x14ac:dyDescent="0.25">
      <c r="A181" s="50"/>
    </row>
    <row r="182" spans="1:1" x14ac:dyDescent="0.25">
      <c r="A182" s="50"/>
    </row>
    <row r="183" spans="1:1" x14ac:dyDescent="0.25">
      <c r="A183" s="50"/>
    </row>
    <row r="184" spans="1:1" x14ac:dyDescent="0.25">
      <c r="A184" s="50"/>
    </row>
    <row r="185" spans="1:1" x14ac:dyDescent="0.25">
      <c r="A185" s="50"/>
    </row>
    <row r="186" spans="1:1" x14ac:dyDescent="0.25">
      <c r="A186" s="50"/>
    </row>
    <row r="187" spans="1:1" x14ac:dyDescent="0.25">
      <c r="A187" s="50"/>
    </row>
    <row r="188" spans="1:1" x14ac:dyDescent="0.25">
      <c r="A188" s="50"/>
    </row>
    <row r="189" spans="1:1" x14ac:dyDescent="0.25">
      <c r="A189" s="50"/>
    </row>
    <row r="190" spans="1:1" x14ac:dyDescent="0.25">
      <c r="A190" s="50"/>
    </row>
    <row r="191" spans="1:1" x14ac:dyDescent="0.25">
      <c r="A191" s="50"/>
    </row>
    <row r="192" spans="1:1" x14ac:dyDescent="0.25">
      <c r="A192" s="50"/>
    </row>
    <row r="193" spans="1:1" x14ac:dyDescent="0.25">
      <c r="A193" s="50"/>
    </row>
    <row r="194" spans="1:1" x14ac:dyDescent="0.25">
      <c r="A194" s="50"/>
    </row>
    <row r="195" spans="1:1" x14ac:dyDescent="0.25">
      <c r="A195" s="50"/>
    </row>
    <row r="196" spans="1:1" x14ac:dyDescent="0.25">
      <c r="A196" s="50"/>
    </row>
    <row r="197" spans="1:1" x14ac:dyDescent="0.25">
      <c r="A197" s="50"/>
    </row>
    <row r="198" spans="1:1" x14ac:dyDescent="0.25">
      <c r="A198" s="50"/>
    </row>
    <row r="199" spans="1:1" x14ac:dyDescent="0.25">
      <c r="A199" s="50"/>
    </row>
    <row r="200" spans="1:1" x14ac:dyDescent="0.25">
      <c r="A200" s="50"/>
    </row>
    <row r="201" spans="1:1" x14ac:dyDescent="0.25">
      <c r="A201" s="50"/>
    </row>
    <row r="202" spans="1:1" x14ac:dyDescent="0.25">
      <c r="A202" s="50"/>
    </row>
    <row r="203" spans="1:1" x14ac:dyDescent="0.25">
      <c r="A203" s="50"/>
    </row>
    <row r="204" spans="1:1" x14ac:dyDescent="0.25">
      <c r="A204" s="50"/>
    </row>
    <row r="205" spans="1:1" x14ac:dyDescent="0.25">
      <c r="A205" s="50"/>
    </row>
    <row r="206" spans="1:1" x14ac:dyDescent="0.25">
      <c r="A206" s="50"/>
    </row>
    <row r="207" spans="1:1" x14ac:dyDescent="0.25">
      <c r="A207" s="50"/>
    </row>
    <row r="208" spans="1:1" x14ac:dyDescent="0.25">
      <c r="A208" s="50"/>
    </row>
    <row r="209" spans="1:1" x14ac:dyDescent="0.25">
      <c r="A209" s="50"/>
    </row>
    <row r="210" spans="1:1" x14ac:dyDescent="0.25">
      <c r="A210" s="50"/>
    </row>
    <row r="211" spans="1:1" x14ac:dyDescent="0.25">
      <c r="A211" s="50"/>
    </row>
    <row r="212" spans="1:1" x14ac:dyDescent="0.25">
      <c r="A212" s="50"/>
    </row>
    <row r="213" spans="1:1" x14ac:dyDescent="0.25">
      <c r="A213" s="50"/>
    </row>
    <row r="214" spans="1:1" x14ac:dyDescent="0.25">
      <c r="A214" s="50"/>
    </row>
    <row r="215" spans="1:1" x14ac:dyDescent="0.25">
      <c r="A215" s="50"/>
    </row>
    <row r="216" spans="1:1" x14ac:dyDescent="0.25">
      <c r="A216" s="50"/>
    </row>
    <row r="217" spans="1:1" x14ac:dyDescent="0.25">
      <c r="A217" s="50"/>
    </row>
    <row r="218" spans="1:1" x14ac:dyDescent="0.25">
      <c r="A218" s="50"/>
    </row>
    <row r="219" spans="1:1" x14ac:dyDescent="0.25">
      <c r="A219" s="50"/>
    </row>
    <row r="220" spans="1:1" x14ac:dyDescent="0.25">
      <c r="A220" s="50"/>
    </row>
    <row r="221" spans="1:1" x14ac:dyDescent="0.25">
      <c r="A221" s="50"/>
    </row>
    <row r="222" spans="1:1" x14ac:dyDescent="0.25">
      <c r="A222" s="50"/>
    </row>
    <row r="223" spans="1:1" x14ac:dyDescent="0.25">
      <c r="A223" s="50"/>
    </row>
    <row r="224" spans="1:1" x14ac:dyDescent="0.25">
      <c r="A224" s="50"/>
    </row>
    <row r="225" spans="1:1" x14ac:dyDescent="0.25">
      <c r="A225" s="50"/>
    </row>
    <row r="226" spans="1:1" x14ac:dyDescent="0.25">
      <c r="A226" s="50"/>
    </row>
    <row r="227" spans="1:1" x14ac:dyDescent="0.25">
      <c r="A227" s="50"/>
    </row>
    <row r="228" spans="1:1" x14ac:dyDescent="0.25">
      <c r="A228" s="50"/>
    </row>
    <row r="229" spans="1:1" x14ac:dyDescent="0.25">
      <c r="A229" s="50"/>
    </row>
    <row r="230" spans="1:1" x14ac:dyDescent="0.25">
      <c r="A230" s="50"/>
    </row>
    <row r="231" spans="1:1" x14ac:dyDescent="0.25">
      <c r="A231" s="50"/>
    </row>
    <row r="232" spans="1:1" x14ac:dyDescent="0.25">
      <c r="A232" s="50"/>
    </row>
    <row r="233" spans="1:1" x14ac:dyDescent="0.25">
      <c r="A233" s="50"/>
    </row>
    <row r="234" spans="1:1" x14ac:dyDescent="0.25">
      <c r="A234" s="50"/>
    </row>
    <row r="235" spans="1:1" x14ac:dyDescent="0.25">
      <c r="A235" s="50"/>
    </row>
    <row r="236" spans="1:1" x14ac:dyDescent="0.25">
      <c r="A236" s="50"/>
    </row>
    <row r="237" spans="1:1" x14ac:dyDescent="0.25">
      <c r="A237" s="50"/>
    </row>
    <row r="238" spans="1:1" x14ac:dyDescent="0.25">
      <c r="A238" s="50"/>
    </row>
    <row r="239" spans="1:1" x14ac:dyDescent="0.25">
      <c r="A239" s="50"/>
    </row>
    <row r="240" spans="1:1" x14ac:dyDescent="0.25">
      <c r="A240" s="50"/>
    </row>
    <row r="241" spans="1:1" x14ac:dyDescent="0.25">
      <c r="A241" s="50"/>
    </row>
    <row r="242" spans="1:1" x14ac:dyDescent="0.25">
      <c r="A242" s="50"/>
    </row>
    <row r="243" spans="1:1" x14ac:dyDescent="0.25">
      <c r="A243" s="50"/>
    </row>
    <row r="244" spans="1:1" x14ac:dyDescent="0.25">
      <c r="A244" s="50"/>
    </row>
    <row r="245" spans="1:1" x14ac:dyDescent="0.25">
      <c r="A245" s="50"/>
    </row>
    <row r="246" spans="1:1" x14ac:dyDescent="0.25">
      <c r="A246" s="50"/>
    </row>
    <row r="247" spans="1:1" x14ac:dyDescent="0.25">
      <c r="A247" s="50"/>
    </row>
    <row r="248" spans="1:1" x14ac:dyDescent="0.25">
      <c r="A248" s="50"/>
    </row>
    <row r="249" spans="1:1" x14ac:dyDescent="0.25">
      <c r="A249" s="50"/>
    </row>
    <row r="250" spans="1:1" x14ac:dyDescent="0.25">
      <c r="A250" s="50"/>
    </row>
    <row r="251" spans="1:1" x14ac:dyDescent="0.25">
      <c r="A251" s="50"/>
    </row>
    <row r="252" spans="1:1" x14ac:dyDescent="0.25">
      <c r="A252" s="50"/>
    </row>
    <row r="253" spans="1:1" x14ac:dyDescent="0.25">
      <c r="A253" s="50"/>
    </row>
    <row r="254" spans="1:1" x14ac:dyDescent="0.25">
      <c r="A254" s="50"/>
    </row>
    <row r="255" spans="1:1" x14ac:dyDescent="0.25">
      <c r="A255" s="50"/>
    </row>
    <row r="256" spans="1:1" x14ac:dyDescent="0.25">
      <c r="A256" s="50"/>
    </row>
    <row r="257" spans="1:1" x14ac:dyDescent="0.25">
      <c r="A257" s="50"/>
    </row>
    <row r="258" spans="1:1" x14ac:dyDescent="0.25">
      <c r="A258" s="50"/>
    </row>
    <row r="259" spans="1:1" x14ac:dyDescent="0.25">
      <c r="A259" s="50"/>
    </row>
    <row r="260" spans="1:1" x14ac:dyDescent="0.25">
      <c r="A260" s="50"/>
    </row>
    <row r="261" spans="1:1" x14ac:dyDescent="0.25">
      <c r="A261" s="50"/>
    </row>
    <row r="262" spans="1:1" x14ac:dyDescent="0.25">
      <c r="A262" s="50"/>
    </row>
    <row r="263" spans="1:1" x14ac:dyDescent="0.25">
      <c r="A263" s="50"/>
    </row>
    <row r="264" spans="1:1" x14ac:dyDescent="0.25">
      <c r="A264" s="50"/>
    </row>
    <row r="265" spans="1:1" x14ac:dyDescent="0.25">
      <c r="A265" s="50"/>
    </row>
    <row r="266" spans="1:1" x14ac:dyDescent="0.25">
      <c r="A266" s="50"/>
    </row>
    <row r="267" spans="1:1" x14ac:dyDescent="0.25">
      <c r="A267" s="50"/>
    </row>
    <row r="268" spans="1:1" x14ac:dyDescent="0.25">
      <c r="A268" s="50"/>
    </row>
    <row r="269" spans="1:1" x14ac:dyDescent="0.25">
      <c r="A269" s="50"/>
    </row>
    <row r="270" spans="1:1" x14ac:dyDescent="0.25">
      <c r="A270" s="50"/>
    </row>
    <row r="271" spans="1:1" x14ac:dyDescent="0.25">
      <c r="A271" s="50"/>
    </row>
    <row r="272" spans="1:1" x14ac:dyDescent="0.25">
      <c r="A272" s="50"/>
    </row>
    <row r="273" spans="1:1" x14ac:dyDescent="0.25">
      <c r="A273" s="50"/>
    </row>
    <row r="274" spans="1:1" x14ac:dyDescent="0.25">
      <c r="A274" s="50"/>
    </row>
    <row r="275" spans="1:1" x14ac:dyDescent="0.25">
      <c r="A275" s="50"/>
    </row>
    <row r="276" spans="1:1" x14ac:dyDescent="0.25">
      <c r="A276" s="50"/>
    </row>
    <row r="277" spans="1:1" x14ac:dyDescent="0.25">
      <c r="A277" s="50"/>
    </row>
    <row r="278" spans="1:1" x14ac:dyDescent="0.25">
      <c r="A278" s="50"/>
    </row>
    <row r="279" spans="1:1" x14ac:dyDescent="0.25">
      <c r="A279" s="50"/>
    </row>
    <row r="280" spans="1:1" x14ac:dyDescent="0.25">
      <c r="A280" s="50"/>
    </row>
    <row r="281" spans="1:1" x14ac:dyDescent="0.25">
      <c r="A281" s="50"/>
    </row>
    <row r="282" spans="1:1" x14ac:dyDescent="0.25">
      <c r="A282" s="50"/>
    </row>
    <row r="283" spans="1:1" x14ac:dyDescent="0.25">
      <c r="A283" s="50"/>
    </row>
    <row r="284" spans="1:1" x14ac:dyDescent="0.25">
      <c r="A284" s="50"/>
    </row>
    <row r="285" spans="1:1" x14ac:dyDescent="0.25">
      <c r="A285" s="50"/>
    </row>
    <row r="286" spans="1:1" x14ac:dyDescent="0.25">
      <c r="A286" s="50"/>
    </row>
    <row r="287" spans="1:1" x14ac:dyDescent="0.25">
      <c r="A287" s="50"/>
    </row>
    <row r="288" spans="1:1" x14ac:dyDescent="0.25">
      <c r="A288" s="50"/>
    </row>
    <row r="289" spans="1:1" x14ac:dyDescent="0.25">
      <c r="A289" s="50"/>
    </row>
    <row r="290" spans="1:1" x14ac:dyDescent="0.25">
      <c r="A290" s="50"/>
    </row>
    <row r="291" spans="1:1" x14ac:dyDescent="0.25">
      <c r="A291" s="50"/>
    </row>
    <row r="292" spans="1:1" x14ac:dyDescent="0.25">
      <c r="A292" s="50"/>
    </row>
    <row r="293" spans="1:1" x14ac:dyDescent="0.25">
      <c r="A293" s="50"/>
    </row>
    <row r="294" spans="1:1" x14ac:dyDescent="0.25">
      <c r="A294" s="50"/>
    </row>
    <row r="295" spans="1:1" x14ac:dyDescent="0.25">
      <c r="A295" s="50"/>
    </row>
    <row r="296" spans="1:1" x14ac:dyDescent="0.25">
      <c r="A296" s="50"/>
    </row>
    <row r="297" spans="1:1" x14ac:dyDescent="0.25">
      <c r="A297" s="50"/>
    </row>
    <row r="298" spans="1:1" x14ac:dyDescent="0.25">
      <c r="A298" s="50"/>
    </row>
    <row r="299" spans="1:1" x14ac:dyDescent="0.25">
      <c r="A299" s="50"/>
    </row>
    <row r="300" spans="1:1" x14ac:dyDescent="0.25">
      <c r="A300" s="50"/>
    </row>
    <row r="301" spans="1:1" x14ac:dyDescent="0.25">
      <c r="A301" s="50"/>
    </row>
    <row r="302" spans="1:1" x14ac:dyDescent="0.25">
      <c r="A302" s="50"/>
    </row>
    <row r="303" spans="1:1" x14ac:dyDescent="0.25">
      <c r="A303" s="50"/>
    </row>
    <row r="304" spans="1:1" x14ac:dyDescent="0.25">
      <c r="A304" s="50"/>
    </row>
    <row r="305" spans="1:1" x14ac:dyDescent="0.25">
      <c r="A305" s="50"/>
    </row>
    <row r="306" spans="1:1" x14ac:dyDescent="0.25">
      <c r="A306" s="50"/>
    </row>
    <row r="307" spans="1:1" x14ac:dyDescent="0.25">
      <c r="A307" s="50"/>
    </row>
    <row r="308" spans="1:1" x14ac:dyDescent="0.25">
      <c r="A308" s="50"/>
    </row>
    <row r="309" spans="1:1" x14ac:dyDescent="0.25">
      <c r="A309" s="50"/>
    </row>
    <row r="310" spans="1:1" x14ac:dyDescent="0.25">
      <c r="A310" s="50"/>
    </row>
    <row r="311" spans="1:1" x14ac:dyDescent="0.25">
      <c r="A311" s="50"/>
    </row>
    <row r="312" spans="1:1" x14ac:dyDescent="0.25">
      <c r="A312" s="50"/>
    </row>
    <row r="313" spans="1:1" x14ac:dyDescent="0.25">
      <c r="A313" s="50"/>
    </row>
    <row r="314" spans="1:1" x14ac:dyDescent="0.25">
      <c r="A314" s="50"/>
    </row>
    <row r="315" spans="1:1" x14ac:dyDescent="0.25">
      <c r="A315" s="50"/>
    </row>
    <row r="316" spans="1:1" x14ac:dyDescent="0.25">
      <c r="A316" s="50"/>
    </row>
    <row r="317" spans="1:1" x14ac:dyDescent="0.25">
      <c r="A317" s="50"/>
    </row>
    <row r="318" spans="1:1" x14ac:dyDescent="0.25">
      <c r="A318" s="50"/>
    </row>
    <row r="319" spans="1:1" x14ac:dyDescent="0.25">
      <c r="A319" s="50"/>
    </row>
    <row r="320" spans="1:1" x14ac:dyDescent="0.25">
      <c r="A320" s="50"/>
    </row>
    <row r="321" spans="1:1" x14ac:dyDescent="0.25">
      <c r="A321" s="50"/>
    </row>
    <row r="322" spans="1:1" x14ac:dyDescent="0.25">
      <c r="A322" s="50"/>
    </row>
    <row r="323" spans="1:1" x14ac:dyDescent="0.25">
      <c r="A323" s="50"/>
    </row>
    <row r="324" spans="1:1" x14ac:dyDescent="0.25">
      <c r="A324" s="50"/>
    </row>
    <row r="325" spans="1:1" x14ac:dyDescent="0.25">
      <c r="A325" s="50"/>
    </row>
    <row r="326" spans="1:1" x14ac:dyDescent="0.25">
      <c r="A326" s="50"/>
    </row>
    <row r="327" spans="1:1" x14ac:dyDescent="0.25">
      <c r="A327" s="50"/>
    </row>
  </sheetData>
  <mergeCells count="38">
    <mergeCell ref="A111:B111"/>
    <mergeCell ref="C118:E118"/>
    <mergeCell ref="G118:I118"/>
    <mergeCell ref="C119:E119"/>
    <mergeCell ref="G119:I119"/>
    <mergeCell ref="J31:J32"/>
    <mergeCell ref="A34:I34"/>
    <mergeCell ref="A35:J35"/>
    <mergeCell ref="A80:I80"/>
    <mergeCell ref="A87:I87"/>
    <mergeCell ref="A97:I97"/>
    <mergeCell ref="A28:I28"/>
    <mergeCell ref="A29:I29"/>
    <mergeCell ref="B30:G30"/>
    <mergeCell ref="A31:A32"/>
    <mergeCell ref="B31:B32"/>
    <mergeCell ref="C31:C32"/>
    <mergeCell ref="D31:D32"/>
    <mergeCell ref="E31:E32"/>
    <mergeCell ref="F31:I31"/>
    <mergeCell ref="B26:I26"/>
    <mergeCell ref="B17:F17"/>
    <mergeCell ref="B18:G18"/>
    <mergeCell ref="B19:E19"/>
    <mergeCell ref="B20:E20"/>
    <mergeCell ref="B21:E21"/>
    <mergeCell ref="F21:H21"/>
    <mergeCell ref="B22:E22"/>
    <mergeCell ref="F22:H22"/>
    <mergeCell ref="B23:E23"/>
    <mergeCell ref="B24:F24"/>
    <mergeCell ref="B25:E25"/>
    <mergeCell ref="B16:E16"/>
    <mergeCell ref="H4:I4"/>
    <mergeCell ref="H13:I13"/>
    <mergeCell ref="B14:E14"/>
    <mergeCell ref="H14:I14"/>
    <mergeCell ref="B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 план 17.06.2026</vt:lpstr>
      <vt:lpstr>нсзу план 17.06.2026</vt:lpstr>
      <vt:lpstr>Зведена 17.06.2026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UserPC</cp:lastModifiedBy>
  <cp:lastPrinted>2026-04-10T07:00:07Z</cp:lastPrinted>
  <dcterms:created xsi:type="dcterms:W3CDTF">2019-03-11T09:36:47Z</dcterms:created>
  <dcterms:modified xsi:type="dcterms:W3CDTF">2026-06-15T18:56:19Z</dcterms:modified>
</cp:coreProperties>
</file>